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4740" tabRatio="500" activeTab="0"/>
  </bookViews>
  <sheets>
    <sheet name="Sheet1" sheetId="1" r:id="rId1"/>
  </sheets>
  <definedNames>
    <definedName name="change">'Sheet1'!$G:$G</definedName>
    <definedName name="constant">'Sheet1'!$K$10</definedName>
    <definedName name="dt">'Sheet1'!$K$3</definedName>
    <definedName name="expression">'Sheet1'!#REF!</definedName>
    <definedName name="factor">'Sheet1'!$K$8</definedName>
    <definedName name="fraction">'Sheet1'!$K$7</definedName>
    <definedName name="had">'Sheet1'!$E:$E</definedName>
    <definedName name="have">'Sheet1'!$C:$C</definedName>
    <definedName name="initial_value">'Sheet1'!$K$5</definedName>
    <definedName name="limit">'Sheet1'!$K$9</definedName>
    <definedName name="quantity">'Sheet1'!$K$4</definedName>
    <definedName name="some">'Sheet1'!$K$11</definedName>
    <definedName name="time">'Sheet1'!$B:$B</definedName>
  </definedNames>
  <calcPr fullCalcOnLoad="1"/>
</workbook>
</file>

<file path=xl/sharedStrings.xml><?xml version="1.0" encoding="utf-8"?>
<sst xmlns="http://schemas.openxmlformats.org/spreadsheetml/2006/main" count="76" uniqueCount="38">
  <si>
    <t>fraction</t>
  </si>
  <si>
    <t>factor</t>
  </si>
  <si>
    <t>limit</t>
  </si>
  <si>
    <t>constant</t>
  </si>
  <si>
    <t>quantity</t>
  </si>
  <si>
    <t>Plants</t>
  </si>
  <si>
    <t>Time (days)</t>
  </si>
  <si>
    <t>Old Plants (ROUNDED)</t>
  </si>
  <si>
    <t>Number of Plants</t>
  </si>
  <si>
    <t>Number of Grasshoppers</t>
  </si>
  <si>
    <t>&lt;---- adjust # of plants here</t>
  </si>
  <si>
    <t>time step</t>
  </si>
  <si>
    <t>initial value</t>
  </si>
  <si>
    <t>Number of Plants (ROUNDED)</t>
  </si>
  <si>
    <t>Number of Grasshoppers (ROUNDED)</t>
  </si>
  <si>
    <t>Grasshoppers</t>
  </si>
  <si>
    <t>Old Grasshoppers (ROUNDED)</t>
  </si>
  <si>
    <t>Change in Grasshoppers (ROUNDED)</t>
  </si>
  <si>
    <t>&lt;---- adjust # of grasshoppers here</t>
  </si>
  <si>
    <t>Sparrows</t>
  </si>
  <si>
    <t>Number of Sparrows (ROUNDED)</t>
  </si>
  <si>
    <t>Number of Sparrows</t>
  </si>
  <si>
    <t>Old Sparrows (ROUNDED)</t>
  </si>
  <si>
    <t>Change in Sparrows (ROUNDED)</t>
  </si>
  <si>
    <t>&lt;---- adjust # of sparrows here</t>
  </si>
  <si>
    <t>time step</t>
  </si>
  <si>
    <t>Eagles</t>
  </si>
  <si>
    <t>Number of Eagles (ROUNDED)</t>
  </si>
  <si>
    <t>Change in Eagles (ROUNDED)</t>
  </si>
  <si>
    <t>Number of Eagles</t>
  </si>
  <si>
    <t>Old Eagles (ROUNDED)</t>
  </si>
  <si>
    <t>month</t>
  </si>
  <si>
    <t>Time (weeks)</t>
  </si>
  <si>
    <t>Change in Number of Plants (ROUNDED)</t>
  </si>
  <si>
    <t>&lt;---- adjust birth rate here</t>
  </si>
  <si>
    <t>death</t>
  </si>
  <si>
    <t>&lt;---- adjust death rate here</t>
  </si>
  <si>
    <t>birth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</si>
</sst>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1505"/>
          <c:w val="0.58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Number of Grasshoppers (ROUNDED)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Sheet1!$C$32:$C$57</c:f>
              <c:numCache/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(Months)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85168"/>
        <c:crosses val="autoZero"/>
        <c:auto val="1"/>
        <c:lblOffset val="100"/>
        <c:tickLblSkip val="2"/>
        <c:noMultiLvlLbl val="0"/>
      </c:cat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Grasshoppers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82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5455"/>
          <c:w val="0.313"/>
          <c:h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1505"/>
          <c:w val="0.628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Sheet1!$C$61</c:f>
              <c:strCache>
                <c:ptCount val="1"/>
                <c:pt idx="0">
                  <c:v>Number of Sparrows (ROUNDED)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Sheet1!$C$62:$C$87</c:f>
              <c:numCache/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(Months)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338"/>
        <c:crosses val="autoZero"/>
        <c:auto val="1"/>
        <c:lblOffset val="100"/>
        <c:tickLblSkip val="2"/>
        <c:noMultiLvlLbl val="0"/>
      </c:cat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Sparrows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48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5455"/>
          <c:w val="0.271"/>
          <c:h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1505"/>
          <c:w val="0.657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Sheet1!$C$91</c:f>
              <c:strCache>
                <c:ptCount val="1"/>
                <c:pt idx="0">
                  <c:v>Number of Eagles (ROUNDED)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Sheet1!$C$92:$C$117</c:f>
              <c:numCache/>
            </c:numRef>
          </c:val>
          <c:smooth val="0"/>
        </c:ser>
        <c:marker val="1"/>
        <c:axId val="10992043"/>
        <c:axId val="31819524"/>
      </c:lineChart>
      <c:catAx>
        <c:axId val="1099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(Months)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19524"/>
        <c:crosses val="autoZero"/>
        <c:auto val="1"/>
        <c:lblOffset val="100"/>
        <c:tickLblSkip val="2"/>
        <c:noMultiLvlLbl val="0"/>
      </c:catAx>
      <c:valAx>
        <c:axId val="31819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Eagles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2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5455"/>
          <c:w val="0.24075"/>
          <c:h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25"/>
          <c:y val="0.1505"/>
          <c:w val="0.656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Number of Plants (ROUNDED)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Sheet1!$C$2:$C$27</c:f>
              <c:numCache/>
            </c:numRef>
          </c:val>
          <c:smooth val="0"/>
        </c:ser>
        <c:marker val="1"/>
        <c:axId val="17940261"/>
        <c:axId val="27244622"/>
      </c:line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(Months)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44622"/>
        <c:crosses val="autoZero"/>
        <c:auto val="1"/>
        <c:lblOffset val="100"/>
        <c:tickLblSkip val="2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Plants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0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455"/>
          <c:w val="0.24225"/>
          <c:h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45</xdr:row>
      <xdr:rowOff>76200</xdr:rowOff>
    </xdr:from>
    <xdr:to>
      <xdr:col>14</xdr:col>
      <xdr:colOff>790575</xdr:colOff>
      <xdr:row>59</xdr:row>
      <xdr:rowOff>161925</xdr:rowOff>
    </xdr:to>
    <xdr:graphicFrame>
      <xdr:nvGraphicFramePr>
        <xdr:cNvPr id="1" name="Chart 2"/>
        <xdr:cNvGraphicFramePr/>
      </xdr:nvGraphicFramePr>
      <xdr:xfrm>
        <a:off x="17316450" y="8801100"/>
        <a:ext cx="55816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74</xdr:row>
      <xdr:rowOff>142875</xdr:rowOff>
    </xdr:from>
    <xdr:to>
      <xdr:col>14</xdr:col>
      <xdr:colOff>752475</xdr:colOff>
      <xdr:row>89</xdr:row>
      <xdr:rowOff>9525</xdr:rowOff>
    </xdr:to>
    <xdr:graphicFrame>
      <xdr:nvGraphicFramePr>
        <xdr:cNvPr id="2" name="Chart 2"/>
        <xdr:cNvGraphicFramePr/>
      </xdr:nvGraphicFramePr>
      <xdr:xfrm>
        <a:off x="17278350" y="14478000"/>
        <a:ext cx="55816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828675</xdr:colOff>
      <xdr:row>105</xdr:row>
      <xdr:rowOff>47625</xdr:rowOff>
    </xdr:from>
    <xdr:to>
      <xdr:col>14</xdr:col>
      <xdr:colOff>762000</xdr:colOff>
      <xdr:row>119</xdr:row>
      <xdr:rowOff>123825</xdr:rowOff>
    </xdr:to>
    <xdr:graphicFrame>
      <xdr:nvGraphicFramePr>
        <xdr:cNvPr id="3" name="Chart 4"/>
        <xdr:cNvGraphicFramePr/>
      </xdr:nvGraphicFramePr>
      <xdr:xfrm>
        <a:off x="17297400" y="20393025"/>
        <a:ext cx="55721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228600</xdr:colOff>
      <xdr:row>15</xdr:row>
      <xdr:rowOff>85725</xdr:rowOff>
    </xdr:from>
    <xdr:to>
      <xdr:col>15</xdr:col>
      <xdr:colOff>133350</xdr:colOff>
      <xdr:row>29</xdr:row>
      <xdr:rowOff>161925</xdr:rowOff>
    </xdr:to>
    <xdr:graphicFrame>
      <xdr:nvGraphicFramePr>
        <xdr:cNvPr id="4" name="Chart 7"/>
        <xdr:cNvGraphicFramePr/>
      </xdr:nvGraphicFramePr>
      <xdr:xfrm>
        <a:off x="17535525" y="3000375"/>
        <a:ext cx="554355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78">
      <selection activeCell="G93" sqref="G93:G117"/>
    </sheetView>
  </sheetViews>
  <sheetFormatPr defaultColWidth="11.00390625" defaultRowHeight="15.75"/>
  <cols>
    <col min="1" max="1" width="21.125" style="0" customWidth="1"/>
    <col min="2" max="2" width="12.00390625" style="0" customWidth="1"/>
    <col min="3" max="3" width="35.375" style="1" customWidth="1"/>
    <col min="4" max="4" width="22.875" style="1" customWidth="1"/>
    <col min="5" max="6" width="27.875" style="1" customWidth="1"/>
    <col min="7" max="8" width="34.50390625" style="1" customWidth="1"/>
    <col min="10" max="10" width="11.375" style="0" customWidth="1"/>
    <col min="11" max="11" width="18.625" style="4" customWidth="1"/>
  </cols>
  <sheetData>
    <row r="1" spans="2:11" s="3" customFormat="1" ht="15">
      <c r="B1" s="3" t="s">
        <v>32</v>
      </c>
      <c r="C1" s="2" t="s">
        <v>13</v>
      </c>
      <c r="D1" s="2" t="s">
        <v>8</v>
      </c>
      <c r="E1" s="2" t="str">
        <f>"Old "&amp;quantity</f>
        <v>Old Plants</v>
      </c>
      <c r="F1" s="2" t="s">
        <v>7</v>
      </c>
      <c r="G1" s="2" t="str">
        <f>"Change in Number of "&amp;quantity</f>
        <v>Change in Number of Plants</v>
      </c>
      <c r="H1" s="2" t="s">
        <v>33</v>
      </c>
      <c r="K1" s="4"/>
    </row>
    <row r="2" spans="1:4" ht="15">
      <c r="A2" s="4"/>
      <c r="B2">
        <v>0</v>
      </c>
      <c r="C2" s="1">
        <f>ROUND(D2,0)</f>
        <v>39</v>
      </c>
      <c r="D2" s="1">
        <f>initial_value</f>
        <v>39</v>
      </c>
    </row>
    <row r="3" spans="2:12" ht="15">
      <c r="B3">
        <f>B2+dt</f>
        <v>1</v>
      </c>
      <c r="C3" s="1">
        <f aca="true" t="shared" si="0" ref="C3:C27">ROUND(D3,0)</f>
        <v>48</v>
      </c>
      <c r="D3" s="1">
        <f aca="true" t="shared" si="1" ref="D3:D27">had+change</f>
        <v>47.58</v>
      </c>
      <c r="E3" s="1">
        <f>C2</f>
        <v>39</v>
      </c>
      <c r="F3" s="1">
        <f>ROUND(E3,0)</f>
        <v>39</v>
      </c>
      <c r="G3" s="1">
        <f>((K12*had)*dt)-((K14*had)*dt)</f>
        <v>8.580000000000002</v>
      </c>
      <c r="H3" s="1">
        <f>ROUND(G3,0)</f>
        <v>9</v>
      </c>
      <c r="J3" t="s">
        <v>25</v>
      </c>
      <c r="K3" s="4">
        <v>1</v>
      </c>
      <c r="L3" t="s">
        <v>31</v>
      </c>
    </row>
    <row r="4" spans="2:11" ht="15">
      <c r="B4">
        <f aca="true" t="shared" si="2" ref="B4:B26">B3+dt</f>
        <v>2</v>
      </c>
      <c r="C4" s="1">
        <f t="shared" si="0"/>
        <v>59</v>
      </c>
      <c r="D4" s="1">
        <f>had+change</f>
        <v>58.56</v>
      </c>
      <c r="E4" s="1">
        <f aca="true" t="shared" si="3" ref="E4:E27">C3</f>
        <v>48</v>
      </c>
      <c r="F4" s="1">
        <f aca="true" t="shared" si="4" ref="F4:F27">ROUND(E4,0)</f>
        <v>48</v>
      </c>
      <c r="G4" s="1">
        <f>((K12*had)*dt)-((K14*had)*dt)</f>
        <v>10.560000000000002</v>
      </c>
      <c r="H4" s="1">
        <f aca="true" t="shared" si="5" ref="H4:H27">ROUND(G4,0)</f>
        <v>11</v>
      </c>
      <c r="J4" t="s">
        <v>4</v>
      </c>
      <c r="K4" s="4" t="s">
        <v>5</v>
      </c>
    </row>
    <row r="5" spans="2:11" ht="15">
      <c r="B5">
        <f t="shared" si="2"/>
        <v>3</v>
      </c>
      <c r="C5" s="1">
        <f t="shared" si="0"/>
        <v>72</v>
      </c>
      <c r="D5" s="1">
        <f t="shared" si="1"/>
        <v>71.98</v>
      </c>
      <c r="E5" s="1">
        <f t="shared" si="3"/>
        <v>59</v>
      </c>
      <c r="F5" s="1">
        <f t="shared" si="4"/>
        <v>59</v>
      </c>
      <c r="G5" s="1">
        <f>((K12*had)*dt)-((K14*had)*dt)</f>
        <v>12.980000000000004</v>
      </c>
      <c r="H5" s="1">
        <f t="shared" si="5"/>
        <v>13</v>
      </c>
      <c r="J5" t="s">
        <v>12</v>
      </c>
      <c r="K5" s="4">
        <v>39</v>
      </c>
    </row>
    <row r="6" spans="2:8" ht="15">
      <c r="B6">
        <f t="shared" si="2"/>
        <v>4</v>
      </c>
      <c r="C6" s="1">
        <f t="shared" si="0"/>
        <v>88</v>
      </c>
      <c r="D6" s="1">
        <f t="shared" si="1"/>
        <v>87.84</v>
      </c>
      <c r="E6" s="1">
        <f t="shared" si="3"/>
        <v>72</v>
      </c>
      <c r="F6" s="1">
        <f t="shared" si="4"/>
        <v>72</v>
      </c>
      <c r="G6" s="1">
        <f>((K12*had)*dt)-((K14*had)*dt)</f>
        <v>15.840000000000003</v>
      </c>
      <c r="H6" s="1">
        <f t="shared" si="5"/>
        <v>16</v>
      </c>
    </row>
    <row r="7" spans="2:12" ht="15">
      <c r="B7">
        <f t="shared" si="2"/>
        <v>5</v>
      </c>
      <c r="C7" s="1">
        <f t="shared" si="0"/>
        <v>107</v>
      </c>
      <c r="D7" s="1">
        <f t="shared" si="1"/>
        <v>107.36</v>
      </c>
      <c r="E7" s="1">
        <f t="shared" si="3"/>
        <v>88</v>
      </c>
      <c r="F7" s="1">
        <f t="shared" si="4"/>
        <v>88</v>
      </c>
      <c r="G7" s="1">
        <f>((K12*had)*dt)-((K14*had)*dt)</f>
        <v>19.36</v>
      </c>
      <c r="H7" s="1">
        <f t="shared" si="5"/>
        <v>19</v>
      </c>
      <c r="J7" t="s">
        <v>0</v>
      </c>
      <c r="K7" s="4">
        <f>L7/20</f>
        <v>0.3</v>
      </c>
      <c r="L7">
        <v>6</v>
      </c>
    </row>
    <row r="8" spans="2:15" ht="15.75">
      <c r="B8">
        <f t="shared" si="2"/>
        <v>6</v>
      </c>
      <c r="C8" s="1">
        <f t="shared" si="0"/>
        <v>131</v>
      </c>
      <c r="D8" s="1">
        <f t="shared" si="1"/>
        <v>130.54000000000002</v>
      </c>
      <c r="E8" s="1">
        <f t="shared" si="3"/>
        <v>107</v>
      </c>
      <c r="F8" s="1">
        <f t="shared" si="4"/>
        <v>107</v>
      </c>
      <c r="G8" s="1">
        <f>((K12*had)*dt)-((K14*had)*dt)</f>
        <v>23.540000000000006</v>
      </c>
      <c r="H8" s="1">
        <f t="shared" si="5"/>
        <v>24</v>
      </c>
      <c r="J8" t="s">
        <v>1</v>
      </c>
      <c r="K8" s="4">
        <v>0</v>
      </c>
      <c r="O8" t="s">
        <v>10</v>
      </c>
    </row>
    <row r="9" spans="2:11" ht="15.75">
      <c r="B9">
        <f t="shared" si="2"/>
        <v>7</v>
      </c>
      <c r="C9" s="1">
        <f t="shared" si="0"/>
        <v>160</v>
      </c>
      <c r="D9" s="1">
        <f t="shared" si="1"/>
        <v>159.82</v>
      </c>
      <c r="E9" s="1">
        <f t="shared" si="3"/>
        <v>131</v>
      </c>
      <c r="F9" s="1">
        <f t="shared" si="4"/>
        <v>131</v>
      </c>
      <c r="G9" s="1">
        <f>((K12*had)*dt)-((K14*had)*dt)</f>
        <v>28.820000000000007</v>
      </c>
      <c r="H9" s="1">
        <f t="shared" si="5"/>
        <v>29</v>
      </c>
      <c r="J9" t="s">
        <v>2</v>
      </c>
      <c r="K9" s="4">
        <v>20</v>
      </c>
    </row>
    <row r="10" spans="2:11" ht="15">
      <c r="B10">
        <f t="shared" si="2"/>
        <v>8</v>
      </c>
      <c r="C10" s="1">
        <f t="shared" si="0"/>
        <v>195</v>
      </c>
      <c r="D10" s="1">
        <f t="shared" si="1"/>
        <v>195.2</v>
      </c>
      <c r="E10" s="1">
        <f t="shared" si="3"/>
        <v>160</v>
      </c>
      <c r="F10" s="1">
        <f t="shared" si="4"/>
        <v>160</v>
      </c>
      <c r="G10" s="1">
        <f>((K12*had)*dt)-((K14*had)*dt)</f>
        <v>35.2</v>
      </c>
      <c r="H10" s="1">
        <f t="shared" si="5"/>
        <v>35</v>
      </c>
      <c r="J10" t="s">
        <v>3</v>
      </c>
      <c r="K10" s="4">
        <v>0.5</v>
      </c>
    </row>
    <row r="11" spans="2:15" ht="15.75">
      <c r="B11">
        <f t="shared" si="2"/>
        <v>9</v>
      </c>
      <c r="C11" s="1">
        <f t="shared" si="0"/>
        <v>238</v>
      </c>
      <c r="D11" s="1">
        <f t="shared" si="1"/>
        <v>237.9</v>
      </c>
      <c r="E11" s="1">
        <f t="shared" si="3"/>
        <v>195</v>
      </c>
      <c r="F11" s="1">
        <f t="shared" si="4"/>
        <v>195</v>
      </c>
      <c r="G11" s="1">
        <f>((K12*had)*dt)-((K14*had)*dt)</f>
        <v>42.900000000000006</v>
      </c>
      <c r="H11" s="1">
        <f t="shared" si="5"/>
        <v>43</v>
      </c>
      <c r="J11" t="s">
        <v>37</v>
      </c>
      <c r="K11" s="4">
        <v>28</v>
      </c>
      <c r="O11" t="s">
        <v>34</v>
      </c>
    </row>
    <row r="12" spans="2:11" ht="15.75">
      <c r="B12">
        <f t="shared" si="2"/>
        <v>10</v>
      </c>
      <c r="C12" s="1">
        <f t="shared" si="0"/>
        <v>290</v>
      </c>
      <c r="D12" s="1">
        <f t="shared" si="1"/>
        <v>290.36</v>
      </c>
      <c r="E12" s="1">
        <f t="shared" si="3"/>
        <v>238</v>
      </c>
      <c r="F12" s="1">
        <f t="shared" si="4"/>
        <v>238</v>
      </c>
      <c r="G12" s="1">
        <f>((K12*had)*dt)-((K14*had)*dt)</f>
        <v>52.36</v>
      </c>
      <c r="H12" s="1">
        <f t="shared" si="5"/>
        <v>52</v>
      </c>
      <c r="K12">
        <f>K11/100</f>
        <v>0.28</v>
      </c>
    </row>
    <row r="13" spans="2:15" ht="15.75">
      <c r="B13">
        <f t="shared" si="2"/>
        <v>11</v>
      </c>
      <c r="C13" s="1">
        <f t="shared" si="0"/>
        <v>354</v>
      </c>
      <c r="D13" s="1">
        <f t="shared" si="1"/>
        <v>353.8</v>
      </c>
      <c r="E13" s="1">
        <f t="shared" si="3"/>
        <v>290</v>
      </c>
      <c r="F13" s="1">
        <f t="shared" si="4"/>
        <v>290</v>
      </c>
      <c r="G13" s="1">
        <f>((K12*had)*dt)-((K14*had)*dt)</f>
        <v>63.800000000000004</v>
      </c>
      <c r="H13" s="1">
        <f t="shared" si="5"/>
        <v>64</v>
      </c>
      <c r="J13" t="s">
        <v>35</v>
      </c>
      <c r="K13" s="4">
        <v>6</v>
      </c>
      <c r="O13" t="s">
        <v>36</v>
      </c>
    </row>
    <row r="14" spans="2:11" ht="15.75">
      <c r="B14">
        <f t="shared" si="2"/>
        <v>12</v>
      </c>
      <c r="C14" s="1">
        <f t="shared" si="0"/>
        <v>432</v>
      </c>
      <c r="D14" s="1">
        <f t="shared" si="1"/>
        <v>431.88</v>
      </c>
      <c r="E14" s="1">
        <f t="shared" si="3"/>
        <v>354</v>
      </c>
      <c r="F14" s="1">
        <f t="shared" si="4"/>
        <v>354</v>
      </c>
      <c r="G14" s="1">
        <f>((K12*had)*dt)-((K14*had)*dt)</f>
        <v>77.88000000000001</v>
      </c>
      <c r="H14" s="1">
        <f t="shared" si="5"/>
        <v>78</v>
      </c>
      <c r="K14" s="4">
        <f>K13/100</f>
        <v>0.06</v>
      </c>
    </row>
    <row r="15" spans="2:8" ht="15">
      <c r="B15">
        <f t="shared" si="2"/>
        <v>13</v>
      </c>
      <c r="C15" s="1">
        <f t="shared" si="0"/>
        <v>527</v>
      </c>
      <c r="D15" s="1">
        <f t="shared" si="1"/>
        <v>527.04</v>
      </c>
      <c r="E15" s="1">
        <f t="shared" si="3"/>
        <v>432</v>
      </c>
      <c r="F15" s="1">
        <f t="shared" si="4"/>
        <v>432</v>
      </c>
      <c r="G15" s="1">
        <f>((K12*had)*dt)-((K14*had)*dt)</f>
        <v>95.04</v>
      </c>
      <c r="H15" s="1">
        <f t="shared" si="5"/>
        <v>95</v>
      </c>
    </row>
    <row r="16" spans="2:8" ht="15">
      <c r="B16">
        <f t="shared" si="2"/>
        <v>14</v>
      </c>
      <c r="C16" s="1">
        <f t="shared" si="0"/>
        <v>643</v>
      </c>
      <c r="D16" s="1">
        <f t="shared" si="1"/>
        <v>642.94</v>
      </c>
      <c r="E16" s="1">
        <f t="shared" si="3"/>
        <v>527</v>
      </c>
      <c r="F16" s="1">
        <f t="shared" si="4"/>
        <v>527</v>
      </c>
      <c r="G16" s="1">
        <f>((K12*had)*dt)-((K14*had)*dt)</f>
        <v>115.94</v>
      </c>
      <c r="H16" s="1">
        <f t="shared" si="5"/>
        <v>116</v>
      </c>
    </row>
    <row r="17" spans="2:8" ht="15">
      <c r="B17">
        <f t="shared" si="2"/>
        <v>15</v>
      </c>
      <c r="C17" s="1">
        <f t="shared" si="0"/>
        <v>784</v>
      </c>
      <c r="D17" s="1">
        <f t="shared" si="1"/>
        <v>784.46</v>
      </c>
      <c r="E17" s="1">
        <f t="shared" si="3"/>
        <v>643</v>
      </c>
      <c r="F17" s="1">
        <f t="shared" si="4"/>
        <v>643</v>
      </c>
      <c r="G17" s="1">
        <f>((K12*had)*dt)-((K14*had)*dt)</f>
        <v>141.46000000000004</v>
      </c>
      <c r="H17" s="1">
        <f t="shared" si="5"/>
        <v>141</v>
      </c>
    </row>
    <row r="18" spans="2:8" ht="15">
      <c r="B18">
        <f t="shared" si="2"/>
        <v>16</v>
      </c>
      <c r="C18" s="1">
        <f t="shared" si="0"/>
        <v>956</v>
      </c>
      <c r="D18" s="1">
        <f t="shared" si="1"/>
        <v>956.48</v>
      </c>
      <c r="E18" s="1">
        <f t="shared" si="3"/>
        <v>784</v>
      </c>
      <c r="F18" s="1">
        <f t="shared" si="4"/>
        <v>784</v>
      </c>
      <c r="G18" s="1">
        <f>((K12*had)*dt)-((K14*had)*dt)</f>
        <v>172.48000000000002</v>
      </c>
      <c r="H18" s="1">
        <f t="shared" si="5"/>
        <v>172</v>
      </c>
    </row>
    <row r="19" spans="2:8" ht="15">
      <c r="B19">
        <f t="shared" si="2"/>
        <v>17</v>
      </c>
      <c r="C19" s="1">
        <f t="shared" si="0"/>
        <v>1166</v>
      </c>
      <c r="D19" s="1">
        <f t="shared" si="1"/>
        <v>1166.32</v>
      </c>
      <c r="E19" s="1">
        <f t="shared" si="3"/>
        <v>956</v>
      </c>
      <c r="F19" s="1">
        <f t="shared" si="4"/>
        <v>956</v>
      </c>
      <c r="G19" s="1">
        <f>((K12*had)*dt)-((K14*had)*dt)</f>
        <v>210.32</v>
      </c>
      <c r="H19" s="1">
        <f t="shared" si="5"/>
        <v>210</v>
      </c>
    </row>
    <row r="20" spans="2:8" ht="15">
      <c r="B20">
        <f t="shared" si="2"/>
        <v>18</v>
      </c>
      <c r="C20" s="1">
        <f t="shared" si="0"/>
        <v>1423</v>
      </c>
      <c r="D20" s="1">
        <f t="shared" si="1"/>
        <v>1422.52</v>
      </c>
      <c r="E20" s="1">
        <f t="shared" si="3"/>
        <v>1166</v>
      </c>
      <c r="F20" s="1">
        <f t="shared" si="4"/>
        <v>1166</v>
      </c>
      <c r="G20" s="1">
        <f>((K12*had)*dt)-((K14*had)*dt)</f>
        <v>256.52000000000004</v>
      </c>
      <c r="H20" s="1">
        <f t="shared" si="5"/>
        <v>257</v>
      </c>
    </row>
    <row r="21" spans="2:8" ht="15">
      <c r="B21">
        <f t="shared" si="2"/>
        <v>19</v>
      </c>
      <c r="C21" s="1">
        <f t="shared" si="0"/>
        <v>1736</v>
      </c>
      <c r="D21" s="1">
        <f t="shared" si="1"/>
        <v>1736.06</v>
      </c>
      <c r="E21" s="1">
        <f t="shared" si="3"/>
        <v>1423</v>
      </c>
      <c r="F21" s="1">
        <f t="shared" si="4"/>
        <v>1423</v>
      </c>
      <c r="G21" s="1">
        <f>((K12*had)*dt)-((K14*had)*dt)</f>
        <v>313.06000000000006</v>
      </c>
      <c r="H21" s="1">
        <f t="shared" si="5"/>
        <v>313</v>
      </c>
    </row>
    <row r="22" spans="2:8" ht="15">
      <c r="B22">
        <f t="shared" si="2"/>
        <v>20</v>
      </c>
      <c r="C22" s="1">
        <f t="shared" si="0"/>
        <v>2118</v>
      </c>
      <c r="D22" s="1">
        <f t="shared" si="1"/>
        <v>2117.92</v>
      </c>
      <c r="E22" s="1">
        <f t="shared" si="3"/>
        <v>1736</v>
      </c>
      <c r="F22" s="1">
        <f t="shared" si="4"/>
        <v>1736</v>
      </c>
      <c r="G22" s="1">
        <f>((K12*had)*dt)-((K14*had)*dt)</f>
        <v>381.9200000000001</v>
      </c>
      <c r="H22" s="1">
        <f t="shared" si="5"/>
        <v>382</v>
      </c>
    </row>
    <row r="23" spans="2:8" ht="15">
      <c r="B23">
        <f t="shared" si="2"/>
        <v>21</v>
      </c>
      <c r="C23" s="1">
        <f t="shared" si="0"/>
        <v>2584</v>
      </c>
      <c r="D23" s="1">
        <f t="shared" si="1"/>
        <v>2583.96</v>
      </c>
      <c r="E23" s="1">
        <f t="shared" si="3"/>
        <v>2118</v>
      </c>
      <c r="F23" s="1">
        <f t="shared" si="4"/>
        <v>2118</v>
      </c>
      <c r="G23" s="1">
        <f>((K12*had)*dt)-((K14*had)*dt)</f>
        <v>465.9600000000001</v>
      </c>
      <c r="H23" s="1">
        <f t="shared" si="5"/>
        <v>466</v>
      </c>
    </row>
    <row r="24" spans="2:8" ht="15">
      <c r="B24">
        <f t="shared" si="2"/>
        <v>22</v>
      </c>
      <c r="C24" s="1">
        <f t="shared" si="0"/>
        <v>3152</v>
      </c>
      <c r="D24" s="1">
        <f t="shared" si="1"/>
        <v>3152.48</v>
      </c>
      <c r="E24" s="1">
        <f t="shared" si="3"/>
        <v>2584</v>
      </c>
      <c r="F24" s="1">
        <f t="shared" si="4"/>
        <v>2584</v>
      </c>
      <c r="G24" s="1">
        <f>((K12*had)*dt)-((K14*had)*dt)</f>
        <v>568.4800000000001</v>
      </c>
      <c r="H24" s="1">
        <f t="shared" si="5"/>
        <v>568</v>
      </c>
    </row>
    <row r="25" spans="2:8" ht="15">
      <c r="B25">
        <f t="shared" si="2"/>
        <v>23</v>
      </c>
      <c r="C25" s="1">
        <f t="shared" si="0"/>
        <v>3845</v>
      </c>
      <c r="D25" s="1">
        <f t="shared" si="1"/>
        <v>3845.44</v>
      </c>
      <c r="E25" s="1">
        <f t="shared" si="3"/>
        <v>3152</v>
      </c>
      <c r="F25" s="1">
        <f t="shared" si="4"/>
        <v>3152</v>
      </c>
      <c r="G25" s="1">
        <f>((K12*had)*dt)-((K14*had)*dt)</f>
        <v>693.44</v>
      </c>
      <c r="H25" s="1">
        <f t="shared" si="5"/>
        <v>693</v>
      </c>
    </row>
    <row r="26" spans="2:8" ht="15">
      <c r="B26">
        <f t="shared" si="2"/>
        <v>24</v>
      </c>
      <c r="C26" s="1">
        <f t="shared" si="0"/>
        <v>4691</v>
      </c>
      <c r="D26" s="1">
        <f t="shared" si="1"/>
        <v>4690.9</v>
      </c>
      <c r="E26" s="1">
        <f t="shared" si="3"/>
        <v>3845</v>
      </c>
      <c r="F26" s="1">
        <f t="shared" si="4"/>
        <v>3845</v>
      </c>
      <c r="G26" s="1">
        <f>((K12*had)*dt)-((K14*had)*dt)</f>
        <v>845.9000000000001</v>
      </c>
      <c r="H26" s="1">
        <f t="shared" si="5"/>
        <v>846</v>
      </c>
    </row>
    <row r="27" spans="2:8" ht="15">
      <c r="B27">
        <f>B26+dt</f>
        <v>25</v>
      </c>
      <c r="C27" s="1">
        <f t="shared" si="0"/>
        <v>5723</v>
      </c>
      <c r="D27" s="1">
        <f t="shared" si="1"/>
        <v>5723.02</v>
      </c>
      <c r="E27" s="1">
        <f t="shared" si="3"/>
        <v>4691</v>
      </c>
      <c r="F27" s="1">
        <f t="shared" si="4"/>
        <v>4691</v>
      </c>
      <c r="G27" s="1">
        <f>((K12*had)*dt)-((K14*had)*dt)</f>
        <v>1032.02</v>
      </c>
      <c r="H27" s="1">
        <f t="shared" si="5"/>
        <v>1032</v>
      </c>
    </row>
    <row r="31" spans="2:16" ht="15">
      <c r="B31" s="3" t="s">
        <v>6</v>
      </c>
      <c r="C31" s="2" t="s">
        <v>14</v>
      </c>
      <c r="D31" s="2" t="s">
        <v>9</v>
      </c>
      <c r="E31" s="2" t="str">
        <f>"Old "&amp;K34</f>
        <v>Old Grasshoppers</v>
      </c>
      <c r="F31" s="2" t="s">
        <v>16</v>
      </c>
      <c r="G31" s="2" t="str">
        <f>"Change in "&amp;K34</f>
        <v>Change in Grasshoppers</v>
      </c>
      <c r="H31" s="2" t="s">
        <v>17</v>
      </c>
      <c r="I31" s="3"/>
      <c r="J31" s="3"/>
      <c r="L31" s="3"/>
      <c r="M31" s="3"/>
      <c r="N31" s="3"/>
      <c r="O31" s="3"/>
      <c r="P31" s="3"/>
    </row>
    <row r="32" spans="2:4" ht="15">
      <c r="B32">
        <v>0</v>
      </c>
      <c r="C32" s="1">
        <f>ROUND(D32,0)</f>
        <v>61</v>
      </c>
      <c r="D32" s="1">
        <f>K35</f>
        <v>61</v>
      </c>
    </row>
    <row r="33" spans="2:12" ht="15">
      <c r="B33">
        <f>B32+dt</f>
        <v>1</v>
      </c>
      <c r="C33" s="1">
        <f aca="true" t="shared" si="6" ref="C33:C57">ROUND(D33,0)</f>
        <v>70</v>
      </c>
      <c r="D33" s="1">
        <f aca="true" t="shared" si="7" ref="D33:D57">had+change</f>
        <v>70.15</v>
      </c>
      <c r="E33" s="1">
        <f>C32</f>
        <v>61</v>
      </c>
      <c r="F33" s="1">
        <f>ROUND(E33,0)</f>
        <v>61</v>
      </c>
      <c r="G33" s="1">
        <f>((K42*C32)*dt)-((K44*C32)*dt)</f>
        <v>9.149999999999999</v>
      </c>
      <c r="H33" s="1">
        <f>ROUND(G33,0)</f>
        <v>9</v>
      </c>
      <c r="J33" t="s">
        <v>11</v>
      </c>
      <c r="K33" s="4">
        <v>1</v>
      </c>
      <c r="L33" t="s">
        <v>31</v>
      </c>
    </row>
    <row r="34" spans="2:11" ht="15">
      <c r="B34">
        <f aca="true" t="shared" si="8" ref="B34:B56">B33+dt</f>
        <v>2</v>
      </c>
      <c r="C34" s="1">
        <f t="shared" si="6"/>
        <v>81</v>
      </c>
      <c r="D34" s="1">
        <f>had+change</f>
        <v>80.5</v>
      </c>
      <c r="E34" s="1">
        <f aca="true" t="shared" si="9" ref="E34:E57">C33</f>
        <v>70</v>
      </c>
      <c r="F34" s="1">
        <f aca="true" t="shared" si="10" ref="F34:F57">ROUND(E34,0)</f>
        <v>70</v>
      </c>
      <c r="G34" s="1">
        <f>((K42*C33)*dt)-((K44*C33)*dt)</f>
        <v>10.5</v>
      </c>
      <c r="H34" s="1">
        <f aca="true" t="shared" si="11" ref="H34:H57">ROUND(G34,0)</f>
        <v>11</v>
      </c>
      <c r="J34" t="s">
        <v>4</v>
      </c>
      <c r="K34" s="4" t="s">
        <v>15</v>
      </c>
    </row>
    <row r="35" spans="2:15" ht="15.75">
      <c r="B35">
        <f t="shared" si="8"/>
        <v>3</v>
      </c>
      <c r="C35" s="1">
        <f t="shared" si="6"/>
        <v>93</v>
      </c>
      <c r="D35" s="1">
        <f t="shared" si="7"/>
        <v>93.15</v>
      </c>
      <c r="E35" s="1">
        <f t="shared" si="9"/>
        <v>81</v>
      </c>
      <c r="F35" s="1">
        <f t="shared" si="10"/>
        <v>81</v>
      </c>
      <c r="G35" s="1">
        <f>((K42*C34)*dt)-((K44*C34)*dt)</f>
        <v>12.150000000000006</v>
      </c>
      <c r="H35" s="1">
        <f t="shared" si="11"/>
        <v>12</v>
      </c>
      <c r="J35" t="s">
        <v>12</v>
      </c>
      <c r="K35" s="4">
        <v>61</v>
      </c>
      <c r="O35" t="s">
        <v>18</v>
      </c>
    </row>
    <row r="36" spans="2:8" ht="15.75">
      <c r="B36">
        <f t="shared" si="8"/>
        <v>4</v>
      </c>
      <c r="C36" s="1">
        <f t="shared" si="6"/>
        <v>107</v>
      </c>
      <c r="D36" s="1">
        <f t="shared" si="7"/>
        <v>106.95</v>
      </c>
      <c r="E36" s="1">
        <f t="shared" si="9"/>
        <v>93</v>
      </c>
      <c r="F36" s="1">
        <f t="shared" si="10"/>
        <v>93</v>
      </c>
      <c r="G36" s="1">
        <f>((K42*C35)*dt)-((K44*C35)*dt)</f>
        <v>13.950000000000003</v>
      </c>
      <c r="H36" s="1">
        <f t="shared" si="11"/>
        <v>14</v>
      </c>
    </row>
    <row r="37" spans="2:12" ht="15">
      <c r="B37">
        <f t="shared" si="8"/>
        <v>5</v>
      </c>
      <c r="C37" s="1">
        <f t="shared" si="6"/>
        <v>123</v>
      </c>
      <c r="D37" s="1">
        <f t="shared" si="7"/>
        <v>123.05</v>
      </c>
      <c r="E37" s="1">
        <f t="shared" si="9"/>
        <v>107</v>
      </c>
      <c r="F37" s="1">
        <f t="shared" si="10"/>
        <v>107</v>
      </c>
      <c r="G37" s="1">
        <f>((K42*C36)*dt)-((K44*C36)*dt)</f>
        <v>16.049999999999997</v>
      </c>
      <c r="H37" s="1">
        <f t="shared" si="11"/>
        <v>16</v>
      </c>
      <c r="J37" t="s">
        <v>0</v>
      </c>
      <c r="K37" s="4">
        <f>L37/20</f>
        <v>0.3</v>
      </c>
      <c r="L37">
        <v>6</v>
      </c>
    </row>
    <row r="38" spans="2:11" ht="15">
      <c r="B38">
        <f t="shared" si="8"/>
        <v>6</v>
      </c>
      <c r="C38" s="1">
        <f t="shared" si="6"/>
        <v>141</v>
      </c>
      <c r="D38" s="1">
        <f t="shared" si="7"/>
        <v>141.45</v>
      </c>
      <c r="E38" s="1">
        <f t="shared" si="9"/>
        <v>123</v>
      </c>
      <c r="F38" s="1">
        <f t="shared" si="10"/>
        <v>123</v>
      </c>
      <c r="G38" s="1">
        <f>((K42*C37)*dt)-((K44*C37)*dt)</f>
        <v>18.450000000000003</v>
      </c>
      <c r="H38" s="1">
        <f t="shared" si="11"/>
        <v>18</v>
      </c>
      <c r="J38" t="s">
        <v>1</v>
      </c>
      <c r="K38" s="4">
        <v>0</v>
      </c>
    </row>
    <row r="39" spans="2:11" ht="15">
      <c r="B39">
        <f t="shared" si="8"/>
        <v>7</v>
      </c>
      <c r="C39" s="1">
        <f t="shared" si="6"/>
        <v>162</v>
      </c>
      <c r="D39" s="1">
        <f t="shared" si="7"/>
        <v>162.15</v>
      </c>
      <c r="E39" s="1">
        <f t="shared" si="9"/>
        <v>141</v>
      </c>
      <c r="F39" s="1">
        <f t="shared" si="10"/>
        <v>141</v>
      </c>
      <c r="G39" s="1">
        <f>((K42*C38)*dt)-((K44*C38)*dt)</f>
        <v>21.150000000000006</v>
      </c>
      <c r="H39" s="1">
        <f t="shared" si="11"/>
        <v>21</v>
      </c>
      <c r="J39" t="s">
        <v>2</v>
      </c>
      <c r="K39" s="4">
        <v>20</v>
      </c>
    </row>
    <row r="40" spans="2:11" ht="15.75">
      <c r="B40">
        <f t="shared" si="8"/>
        <v>8</v>
      </c>
      <c r="C40" s="1">
        <f t="shared" si="6"/>
        <v>186</v>
      </c>
      <c r="D40" s="1">
        <f t="shared" si="7"/>
        <v>186.3</v>
      </c>
      <c r="E40" s="1">
        <f t="shared" si="9"/>
        <v>162</v>
      </c>
      <c r="F40" s="1">
        <f t="shared" si="10"/>
        <v>162</v>
      </c>
      <c r="G40" s="1">
        <f>((K42*C39)*dt)-((K44*C39)*dt)</f>
        <v>24.30000000000001</v>
      </c>
      <c r="H40" s="1">
        <f t="shared" si="11"/>
        <v>24</v>
      </c>
      <c r="J40" t="s">
        <v>3</v>
      </c>
      <c r="K40" s="4">
        <v>0.5</v>
      </c>
    </row>
    <row r="41" spans="2:11" ht="15.75">
      <c r="B41">
        <f t="shared" si="8"/>
        <v>9</v>
      </c>
      <c r="C41" s="1">
        <f t="shared" si="6"/>
        <v>214</v>
      </c>
      <c r="D41" s="1">
        <f t="shared" si="7"/>
        <v>213.9</v>
      </c>
      <c r="E41" s="1">
        <f t="shared" si="9"/>
        <v>186</v>
      </c>
      <c r="F41" s="1">
        <f t="shared" si="10"/>
        <v>186</v>
      </c>
      <c r="G41" s="1">
        <f>((K42*C40)*dt)-((K44*C40)*dt)</f>
        <v>27.900000000000006</v>
      </c>
      <c r="H41" s="1">
        <f t="shared" si="11"/>
        <v>28</v>
      </c>
      <c r="J41" t="s">
        <v>37</v>
      </c>
      <c r="K41" s="4">
        <v>88</v>
      </c>
    </row>
    <row r="42" spans="2:15" ht="15.75">
      <c r="B42">
        <f t="shared" si="8"/>
        <v>10</v>
      </c>
      <c r="C42" s="1">
        <f t="shared" si="6"/>
        <v>246</v>
      </c>
      <c r="D42" s="1">
        <f t="shared" si="7"/>
        <v>246.1</v>
      </c>
      <c r="E42" s="1">
        <f t="shared" si="9"/>
        <v>214</v>
      </c>
      <c r="F42" s="1">
        <f t="shared" si="10"/>
        <v>214</v>
      </c>
      <c r="G42" s="1">
        <f>((K42*C41)*dt)-((K44*C41)*dt)</f>
        <v>32.099999999999994</v>
      </c>
      <c r="H42" s="1">
        <f t="shared" si="11"/>
        <v>32</v>
      </c>
      <c r="K42" s="4">
        <f>K41/100</f>
        <v>0.88</v>
      </c>
      <c r="O42" t="s">
        <v>34</v>
      </c>
    </row>
    <row r="43" spans="2:11" ht="15">
      <c r="B43">
        <f t="shared" si="8"/>
        <v>11</v>
      </c>
      <c r="C43" s="1">
        <f t="shared" si="6"/>
        <v>283</v>
      </c>
      <c r="D43" s="1">
        <f t="shared" si="7"/>
        <v>282.9</v>
      </c>
      <c r="E43" s="1">
        <f t="shared" si="9"/>
        <v>246</v>
      </c>
      <c r="F43" s="1">
        <f t="shared" si="10"/>
        <v>246</v>
      </c>
      <c r="G43" s="1">
        <f>((K42*C42)*dt)-((K44*C42)*dt)</f>
        <v>36.900000000000006</v>
      </c>
      <c r="H43" s="1">
        <f t="shared" si="11"/>
        <v>37</v>
      </c>
      <c r="J43" t="s">
        <v>35</v>
      </c>
      <c r="K43" s="4">
        <v>73</v>
      </c>
    </row>
    <row r="44" spans="2:15" ht="15.75">
      <c r="B44">
        <f t="shared" si="8"/>
        <v>12</v>
      </c>
      <c r="C44" s="1">
        <f t="shared" si="6"/>
        <v>325</v>
      </c>
      <c r="D44" s="1">
        <f t="shared" si="7"/>
        <v>325.45</v>
      </c>
      <c r="E44" s="1">
        <f t="shared" si="9"/>
        <v>283</v>
      </c>
      <c r="F44" s="1">
        <f t="shared" si="10"/>
        <v>283</v>
      </c>
      <c r="G44" s="1">
        <f>((K42*C43)*dt)-((K44*C43)*dt)</f>
        <v>42.44999999999999</v>
      </c>
      <c r="H44" s="1">
        <f t="shared" si="11"/>
        <v>42</v>
      </c>
      <c r="K44" s="4">
        <f>K43/100</f>
        <v>0.73</v>
      </c>
      <c r="O44" t="s">
        <v>36</v>
      </c>
    </row>
    <row r="45" spans="2:8" ht="15.75">
      <c r="B45">
        <f t="shared" si="8"/>
        <v>13</v>
      </c>
      <c r="C45" s="1">
        <f t="shared" si="6"/>
        <v>374</v>
      </c>
      <c r="D45" s="1">
        <f t="shared" si="7"/>
        <v>373.75</v>
      </c>
      <c r="E45" s="1">
        <f t="shared" si="9"/>
        <v>325</v>
      </c>
      <c r="F45" s="1">
        <f t="shared" si="10"/>
        <v>325</v>
      </c>
      <c r="G45" s="1">
        <f>((K42*C44)*dt)-((K44*C44)*dt)</f>
        <v>48.75</v>
      </c>
      <c r="H45" s="1">
        <f t="shared" si="11"/>
        <v>49</v>
      </c>
    </row>
    <row r="46" spans="2:8" ht="15">
      <c r="B46">
        <f t="shared" si="8"/>
        <v>14</v>
      </c>
      <c r="C46" s="1">
        <f t="shared" si="6"/>
        <v>430</v>
      </c>
      <c r="D46" s="1">
        <f t="shared" si="7"/>
        <v>430.1</v>
      </c>
      <c r="E46" s="1">
        <f t="shared" si="9"/>
        <v>374</v>
      </c>
      <c r="F46" s="1">
        <f t="shared" si="10"/>
        <v>374</v>
      </c>
      <c r="G46" s="1">
        <f>((K42*C45)*dt)-((K44*C45)*dt)</f>
        <v>56.10000000000002</v>
      </c>
      <c r="H46" s="1">
        <f t="shared" si="11"/>
        <v>56</v>
      </c>
    </row>
    <row r="47" spans="2:8" ht="15">
      <c r="B47">
        <f t="shared" si="8"/>
        <v>15</v>
      </c>
      <c r="C47" s="1">
        <f t="shared" si="6"/>
        <v>495</v>
      </c>
      <c r="D47" s="1">
        <f t="shared" si="7"/>
        <v>494.5</v>
      </c>
      <c r="E47" s="1">
        <f t="shared" si="9"/>
        <v>430</v>
      </c>
      <c r="F47" s="1">
        <f t="shared" si="10"/>
        <v>430</v>
      </c>
      <c r="G47" s="1">
        <f>((K42*C46)*dt)-((K44*C46)*dt)</f>
        <v>64.5</v>
      </c>
      <c r="H47" s="1">
        <f t="shared" si="11"/>
        <v>65</v>
      </c>
    </row>
    <row r="48" spans="2:8" ht="15">
      <c r="B48">
        <f t="shared" si="8"/>
        <v>16</v>
      </c>
      <c r="C48" s="1">
        <f t="shared" si="6"/>
        <v>569</v>
      </c>
      <c r="D48" s="1">
        <f t="shared" si="7"/>
        <v>569.25</v>
      </c>
      <c r="E48" s="1">
        <f t="shared" si="9"/>
        <v>495</v>
      </c>
      <c r="F48" s="1">
        <f t="shared" si="10"/>
        <v>495</v>
      </c>
      <c r="G48" s="1">
        <f>((K42*C47)*dt)-((K44*C47)*dt)</f>
        <v>74.25000000000006</v>
      </c>
      <c r="H48" s="1">
        <f t="shared" si="11"/>
        <v>74</v>
      </c>
    </row>
    <row r="49" spans="2:8" ht="15">
      <c r="B49">
        <f t="shared" si="8"/>
        <v>17</v>
      </c>
      <c r="C49" s="1">
        <f t="shared" si="6"/>
        <v>654</v>
      </c>
      <c r="D49" s="1">
        <f t="shared" si="7"/>
        <v>654.35</v>
      </c>
      <c r="E49" s="1">
        <f t="shared" si="9"/>
        <v>569</v>
      </c>
      <c r="F49" s="1">
        <f t="shared" si="10"/>
        <v>569</v>
      </c>
      <c r="G49" s="1">
        <f>((K42*C48)*dt)-((K44*C48)*dt)</f>
        <v>85.35000000000002</v>
      </c>
      <c r="H49" s="1">
        <f t="shared" si="11"/>
        <v>85</v>
      </c>
    </row>
    <row r="50" spans="2:8" ht="15">
      <c r="B50">
        <f t="shared" si="8"/>
        <v>18</v>
      </c>
      <c r="C50" s="1">
        <f t="shared" si="6"/>
        <v>752</v>
      </c>
      <c r="D50" s="1">
        <f t="shared" si="7"/>
        <v>752.0999999999999</v>
      </c>
      <c r="E50" s="1">
        <f t="shared" si="9"/>
        <v>654</v>
      </c>
      <c r="F50" s="1">
        <f t="shared" si="10"/>
        <v>654</v>
      </c>
      <c r="G50" s="1">
        <f>((K42*C49)*dt)-((K44*C49)*dt)</f>
        <v>98.09999999999997</v>
      </c>
      <c r="H50" s="1">
        <f t="shared" si="11"/>
        <v>98</v>
      </c>
    </row>
    <row r="51" spans="2:8" ht="15">
      <c r="B51">
        <f t="shared" si="8"/>
        <v>19</v>
      </c>
      <c r="C51" s="1">
        <f t="shared" si="6"/>
        <v>865</v>
      </c>
      <c r="D51" s="1">
        <f t="shared" si="7"/>
        <v>864.8</v>
      </c>
      <c r="E51" s="1">
        <f t="shared" si="9"/>
        <v>752</v>
      </c>
      <c r="F51" s="1">
        <f t="shared" si="10"/>
        <v>752</v>
      </c>
      <c r="G51" s="1">
        <f>((K42*C50)*dt)-((K44*C50)*dt)</f>
        <v>112.79999999999995</v>
      </c>
      <c r="H51" s="1">
        <f t="shared" si="11"/>
        <v>113</v>
      </c>
    </row>
    <row r="52" spans="2:8" ht="15">
      <c r="B52">
        <f t="shared" si="8"/>
        <v>20</v>
      </c>
      <c r="C52" s="1">
        <f t="shared" si="6"/>
        <v>995</v>
      </c>
      <c r="D52" s="1">
        <f t="shared" si="7"/>
        <v>994.7500000000001</v>
      </c>
      <c r="E52" s="1">
        <f t="shared" si="9"/>
        <v>865</v>
      </c>
      <c r="F52" s="1">
        <f t="shared" si="10"/>
        <v>865</v>
      </c>
      <c r="G52" s="1">
        <f>((K42*C51)*dt)-((K44*C51)*dt)</f>
        <v>129.7500000000001</v>
      </c>
      <c r="H52" s="1">
        <f t="shared" si="11"/>
        <v>130</v>
      </c>
    </row>
    <row r="53" spans="2:8" ht="15">
      <c r="B53">
        <f t="shared" si="8"/>
        <v>21</v>
      </c>
      <c r="C53" s="1">
        <f t="shared" si="6"/>
        <v>1144</v>
      </c>
      <c r="D53" s="1">
        <f t="shared" si="7"/>
        <v>1144.25</v>
      </c>
      <c r="E53" s="1">
        <f t="shared" si="9"/>
        <v>995</v>
      </c>
      <c r="F53" s="1">
        <f t="shared" si="10"/>
        <v>995</v>
      </c>
      <c r="G53" s="1">
        <f>((K42*C52)*dt)-((K44*C52)*dt)</f>
        <v>149.25</v>
      </c>
      <c r="H53" s="1">
        <f t="shared" si="11"/>
        <v>149</v>
      </c>
    </row>
    <row r="54" spans="2:8" ht="15">
      <c r="B54">
        <f t="shared" si="8"/>
        <v>22</v>
      </c>
      <c r="C54" s="1">
        <f t="shared" si="6"/>
        <v>1316</v>
      </c>
      <c r="D54" s="1">
        <f t="shared" si="7"/>
        <v>1315.6</v>
      </c>
      <c r="E54" s="1">
        <f t="shared" si="9"/>
        <v>1144</v>
      </c>
      <c r="F54" s="1">
        <f t="shared" si="10"/>
        <v>1144</v>
      </c>
      <c r="G54" s="1">
        <f>((K42*C53)*dt)-((K44*C53)*dt)</f>
        <v>171.60000000000002</v>
      </c>
      <c r="H54" s="1">
        <f t="shared" si="11"/>
        <v>172</v>
      </c>
    </row>
    <row r="55" spans="2:8" ht="15">
      <c r="B55">
        <f t="shared" si="8"/>
        <v>23</v>
      </c>
      <c r="C55" s="1">
        <f t="shared" si="6"/>
        <v>1513</v>
      </c>
      <c r="D55" s="1">
        <f t="shared" si="7"/>
        <v>1513.4</v>
      </c>
      <c r="E55" s="1">
        <f t="shared" si="9"/>
        <v>1316</v>
      </c>
      <c r="F55" s="1">
        <f t="shared" si="10"/>
        <v>1316</v>
      </c>
      <c r="G55" s="1">
        <f>((K42*C54)*dt)-((K44*C54)*dt)</f>
        <v>197.39999999999998</v>
      </c>
      <c r="H55" s="1">
        <f t="shared" si="11"/>
        <v>197</v>
      </c>
    </row>
    <row r="56" spans="2:8" ht="15">
      <c r="B56">
        <f t="shared" si="8"/>
        <v>24</v>
      </c>
      <c r="C56" s="1">
        <f t="shared" si="6"/>
        <v>1740</v>
      </c>
      <c r="D56" s="1">
        <f t="shared" si="7"/>
        <v>1739.95</v>
      </c>
      <c r="E56" s="1">
        <f t="shared" si="9"/>
        <v>1513</v>
      </c>
      <c r="F56" s="1">
        <f t="shared" si="10"/>
        <v>1513</v>
      </c>
      <c r="G56" s="1">
        <f>((K42*C55)*dt)-((K44*C55)*dt)</f>
        <v>226.95000000000005</v>
      </c>
      <c r="H56" s="1">
        <f t="shared" si="11"/>
        <v>227</v>
      </c>
    </row>
    <row r="57" spans="2:8" ht="15">
      <c r="B57">
        <f>B56+dt</f>
        <v>25</v>
      </c>
      <c r="C57" s="1">
        <f t="shared" si="6"/>
        <v>2001</v>
      </c>
      <c r="D57" s="1">
        <f t="shared" si="7"/>
        <v>2001</v>
      </c>
      <c r="E57" s="1">
        <f t="shared" si="9"/>
        <v>1740</v>
      </c>
      <c r="F57" s="1">
        <f t="shared" si="10"/>
        <v>1740</v>
      </c>
      <c r="G57" s="1">
        <f>((K42*C56)*dt)-((K44*C56)*dt)</f>
        <v>261</v>
      </c>
      <c r="H57" s="1">
        <f t="shared" si="11"/>
        <v>261</v>
      </c>
    </row>
    <row r="61" spans="2:15" ht="15">
      <c r="B61" s="3" t="s">
        <v>6</v>
      </c>
      <c r="C61" s="2" t="s">
        <v>20</v>
      </c>
      <c r="D61" s="2" t="s">
        <v>21</v>
      </c>
      <c r="E61" s="2" t="str">
        <f>"Old "&amp;K64</f>
        <v>Old Sparrows</v>
      </c>
      <c r="F61" s="2" t="s">
        <v>22</v>
      </c>
      <c r="G61" s="2" t="str">
        <f>"Change in "&amp;K64</f>
        <v>Change in Sparrows</v>
      </c>
      <c r="H61" s="2" t="s">
        <v>23</v>
      </c>
      <c r="I61" s="3"/>
      <c r="J61" s="3"/>
      <c r="L61" s="3"/>
      <c r="M61" s="3"/>
      <c r="N61" s="3"/>
      <c r="O61" s="3"/>
    </row>
    <row r="62" spans="2:4" ht="15">
      <c r="B62">
        <v>0</v>
      </c>
      <c r="C62" s="1">
        <f>ROUND(D62,0)</f>
        <v>63</v>
      </c>
      <c r="D62" s="1">
        <f>K65</f>
        <v>63</v>
      </c>
    </row>
    <row r="63" spans="2:12" ht="15">
      <c r="B63">
        <f>B62+dt</f>
        <v>1</v>
      </c>
      <c r="C63" s="1">
        <f aca="true" t="shared" si="12" ref="C63:C87">ROUND(D63,0)</f>
        <v>66</v>
      </c>
      <c r="D63" s="1">
        <f aca="true" t="shared" si="13" ref="D63:D87">had+change</f>
        <v>66.15</v>
      </c>
      <c r="E63" s="1">
        <f>C62</f>
        <v>63</v>
      </c>
      <c r="F63" s="1">
        <f>ROUND(E63,0)</f>
        <v>63</v>
      </c>
      <c r="G63" s="1">
        <f>((K72*C62)*dt)-((K74*C62)*dt)</f>
        <v>3.1500000000000057</v>
      </c>
      <c r="H63" s="1">
        <f>ROUND(G63,0)</f>
        <v>3</v>
      </c>
      <c r="J63" t="s">
        <v>11</v>
      </c>
      <c r="K63" s="4">
        <v>1</v>
      </c>
      <c r="L63" t="s">
        <v>31</v>
      </c>
    </row>
    <row r="64" spans="2:11" ht="15">
      <c r="B64">
        <f aca="true" t="shared" si="14" ref="B64:B86">B63+dt</f>
        <v>2</v>
      </c>
      <c r="C64" s="1">
        <f t="shared" si="12"/>
        <v>69</v>
      </c>
      <c r="D64" s="1">
        <f>had+change</f>
        <v>69.30000000000001</v>
      </c>
      <c r="E64" s="1">
        <f aca="true" t="shared" si="15" ref="E64:E87">C63</f>
        <v>66</v>
      </c>
      <c r="F64" s="1">
        <f aca="true" t="shared" si="16" ref="F64:F87">ROUND(E64,0)</f>
        <v>66</v>
      </c>
      <c r="G64" s="1">
        <f>((K72*C63)*dt)-((K74*C63)*dt)</f>
        <v>3.3000000000000043</v>
      </c>
      <c r="H64" s="1">
        <f aca="true" t="shared" si="17" ref="H64:H87">ROUND(G64,0)</f>
        <v>3</v>
      </c>
      <c r="J64" t="s">
        <v>4</v>
      </c>
      <c r="K64" s="4" t="s">
        <v>19</v>
      </c>
    </row>
    <row r="65" spans="2:15" ht="15.75">
      <c r="B65">
        <f t="shared" si="14"/>
        <v>3</v>
      </c>
      <c r="C65" s="1">
        <f t="shared" si="12"/>
        <v>72</v>
      </c>
      <c r="D65" s="1">
        <f t="shared" si="13"/>
        <v>72.45</v>
      </c>
      <c r="E65" s="1">
        <f t="shared" si="15"/>
        <v>69</v>
      </c>
      <c r="F65" s="1">
        <f t="shared" si="16"/>
        <v>69</v>
      </c>
      <c r="G65" s="1">
        <f>((K72*C64)*dt)-((K74*C64)*dt)</f>
        <v>3.450000000000003</v>
      </c>
      <c r="H65" s="1">
        <f t="shared" si="17"/>
        <v>3</v>
      </c>
      <c r="J65" t="s">
        <v>12</v>
      </c>
      <c r="K65" s="4">
        <v>63</v>
      </c>
      <c r="O65" t="s">
        <v>24</v>
      </c>
    </row>
    <row r="66" spans="2:8" ht="15.75">
      <c r="B66">
        <f t="shared" si="14"/>
        <v>4</v>
      </c>
      <c r="C66" s="1">
        <f t="shared" si="12"/>
        <v>76</v>
      </c>
      <c r="D66" s="1">
        <f t="shared" si="13"/>
        <v>75.60000000000001</v>
      </c>
      <c r="E66" s="1">
        <f t="shared" si="15"/>
        <v>72</v>
      </c>
      <c r="F66" s="1">
        <f t="shared" si="16"/>
        <v>72</v>
      </c>
      <c r="G66" s="1">
        <f>((K72*C65)*dt)-((K74*C65)*dt)</f>
        <v>3.6000000000000085</v>
      </c>
      <c r="H66" s="1">
        <f t="shared" si="17"/>
        <v>4</v>
      </c>
    </row>
    <row r="67" spans="2:12" ht="15">
      <c r="B67">
        <f t="shared" si="14"/>
        <v>5</v>
      </c>
      <c r="C67" s="1">
        <f t="shared" si="12"/>
        <v>80</v>
      </c>
      <c r="D67" s="1">
        <f t="shared" si="13"/>
        <v>79.8</v>
      </c>
      <c r="E67" s="1">
        <f t="shared" si="15"/>
        <v>76</v>
      </c>
      <c r="F67" s="1">
        <f t="shared" si="16"/>
        <v>76</v>
      </c>
      <c r="G67" s="1">
        <f>((K72*C66)*dt)-((K74*C66)*dt)</f>
        <v>3.799999999999997</v>
      </c>
      <c r="H67" s="1">
        <f t="shared" si="17"/>
        <v>4</v>
      </c>
      <c r="J67" t="s">
        <v>0</v>
      </c>
      <c r="K67" s="4">
        <f>L67/20</f>
        <v>0.3</v>
      </c>
      <c r="L67">
        <v>6</v>
      </c>
    </row>
    <row r="68" spans="2:11" ht="15">
      <c r="B68">
        <f t="shared" si="14"/>
        <v>6</v>
      </c>
      <c r="C68" s="1">
        <f t="shared" si="12"/>
        <v>84</v>
      </c>
      <c r="D68" s="1">
        <f t="shared" si="13"/>
        <v>84</v>
      </c>
      <c r="E68" s="1">
        <f t="shared" si="15"/>
        <v>80</v>
      </c>
      <c r="F68" s="1">
        <f t="shared" si="16"/>
        <v>80</v>
      </c>
      <c r="G68" s="1">
        <f>((K72*C67)*dt)-((K74*C67)*dt)</f>
        <v>4</v>
      </c>
      <c r="H68" s="1">
        <f t="shared" si="17"/>
        <v>4</v>
      </c>
      <c r="J68" t="s">
        <v>1</v>
      </c>
      <c r="K68" s="4">
        <v>0</v>
      </c>
    </row>
    <row r="69" spans="2:11" ht="15">
      <c r="B69">
        <f t="shared" si="14"/>
        <v>7</v>
      </c>
      <c r="C69" s="1">
        <f t="shared" si="12"/>
        <v>88</v>
      </c>
      <c r="D69" s="1">
        <f t="shared" si="13"/>
        <v>88.2</v>
      </c>
      <c r="E69" s="1">
        <f t="shared" si="15"/>
        <v>84</v>
      </c>
      <c r="F69" s="1">
        <f t="shared" si="16"/>
        <v>84</v>
      </c>
      <c r="G69" s="1">
        <f>((K72*C68)*dt)-((K74*C68)*dt)</f>
        <v>4.200000000000003</v>
      </c>
      <c r="H69" s="1">
        <f t="shared" si="17"/>
        <v>4</v>
      </c>
      <c r="J69" t="s">
        <v>2</v>
      </c>
      <c r="K69" s="4">
        <v>20</v>
      </c>
    </row>
    <row r="70" spans="2:11" ht="15.75">
      <c r="B70">
        <f t="shared" si="14"/>
        <v>8</v>
      </c>
      <c r="C70" s="1">
        <f t="shared" si="12"/>
        <v>92</v>
      </c>
      <c r="D70" s="1">
        <f t="shared" si="13"/>
        <v>92.4</v>
      </c>
      <c r="E70" s="1">
        <f t="shared" si="15"/>
        <v>88</v>
      </c>
      <c r="F70" s="1">
        <f t="shared" si="16"/>
        <v>88</v>
      </c>
      <c r="G70" s="1">
        <f>((K72*C69)*dt)-((K74*C69)*dt)</f>
        <v>4.400000000000006</v>
      </c>
      <c r="H70" s="1">
        <f t="shared" si="17"/>
        <v>4</v>
      </c>
      <c r="J70" t="s">
        <v>3</v>
      </c>
      <c r="K70" s="4">
        <v>0.5</v>
      </c>
    </row>
    <row r="71" spans="2:11" ht="15.75">
      <c r="B71">
        <f t="shared" si="14"/>
        <v>9</v>
      </c>
      <c r="C71" s="1">
        <f t="shared" si="12"/>
        <v>97</v>
      </c>
      <c r="D71" s="1">
        <f t="shared" si="13"/>
        <v>96.60000000000001</v>
      </c>
      <c r="E71" s="1">
        <f t="shared" si="15"/>
        <v>92</v>
      </c>
      <c r="F71" s="1">
        <f t="shared" si="16"/>
        <v>92</v>
      </c>
      <c r="G71" s="1">
        <f>((K72*C70)*dt)-((K74*C70)*dt)</f>
        <v>4.6000000000000085</v>
      </c>
      <c r="H71" s="1">
        <f t="shared" si="17"/>
        <v>5</v>
      </c>
      <c r="J71" t="s">
        <v>37</v>
      </c>
      <c r="K71" s="4">
        <v>100</v>
      </c>
    </row>
    <row r="72" spans="2:15" ht="15.75">
      <c r="B72">
        <f t="shared" si="14"/>
        <v>10</v>
      </c>
      <c r="C72" s="1">
        <f t="shared" si="12"/>
        <v>102</v>
      </c>
      <c r="D72" s="1">
        <f t="shared" si="13"/>
        <v>101.85000000000001</v>
      </c>
      <c r="E72" s="1">
        <f t="shared" si="15"/>
        <v>97</v>
      </c>
      <c r="F72" s="1">
        <f t="shared" si="16"/>
        <v>97</v>
      </c>
      <c r="G72" s="1">
        <f>((K72*C71)*dt)-((K74*C71)*dt)</f>
        <v>4.8500000000000085</v>
      </c>
      <c r="H72" s="1">
        <f t="shared" si="17"/>
        <v>5</v>
      </c>
      <c r="K72" s="4">
        <f>K71/100</f>
        <v>1</v>
      </c>
      <c r="O72" t="s">
        <v>34</v>
      </c>
    </row>
    <row r="73" spans="2:11" ht="15">
      <c r="B73">
        <f t="shared" si="14"/>
        <v>11</v>
      </c>
      <c r="C73" s="1">
        <f t="shared" si="12"/>
        <v>107</v>
      </c>
      <c r="D73" s="1">
        <f t="shared" si="13"/>
        <v>107.10000000000001</v>
      </c>
      <c r="E73" s="1">
        <f t="shared" si="15"/>
        <v>102</v>
      </c>
      <c r="F73" s="1">
        <f t="shared" si="16"/>
        <v>102</v>
      </c>
      <c r="G73" s="1">
        <f>((K72*C72)*dt)-((K74*C72)*dt)</f>
        <v>5.1000000000000085</v>
      </c>
      <c r="H73" s="1">
        <f t="shared" si="17"/>
        <v>5</v>
      </c>
      <c r="J73" t="s">
        <v>35</v>
      </c>
      <c r="K73" s="4">
        <v>95</v>
      </c>
    </row>
    <row r="74" spans="2:15" ht="15.75">
      <c r="B74">
        <f t="shared" si="14"/>
        <v>12</v>
      </c>
      <c r="C74" s="1">
        <f t="shared" si="12"/>
        <v>112</v>
      </c>
      <c r="D74" s="1">
        <f t="shared" si="13"/>
        <v>112.35000000000001</v>
      </c>
      <c r="E74" s="1">
        <f t="shared" si="15"/>
        <v>107</v>
      </c>
      <c r="F74" s="1">
        <f t="shared" si="16"/>
        <v>107</v>
      </c>
      <c r="G74" s="1">
        <f>((K72*C73)*dt)-((K74*C73)*dt)</f>
        <v>5.3500000000000085</v>
      </c>
      <c r="H74" s="1">
        <f t="shared" si="17"/>
        <v>5</v>
      </c>
      <c r="K74" s="4">
        <f>K73/100</f>
        <v>0.95</v>
      </c>
      <c r="O74" t="s">
        <v>36</v>
      </c>
    </row>
    <row r="75" spans="2:8" ht="15.75">
      <c r="B75">
        <f t="shared" si="14"/>
        <v>13</v>
      </c>
      <c r="C75" s="1">
        <f t="shared" si="12"/>
        <v>118</v>
      </c>
      <c r="D75" s="1">
        <f t="shared" si="13"/>
        <v>117.60000000000001</v>
      </c>
      <c r="E75" s="1">
        <f t="shared" si="15"/>
        <v>112</v>
      </c>
      <c r="F75" s="1">
        <f t="shared" si="16"/>
        <v>112</v>
      </c>
      <c r="G75" s="1">
        <f>((K72*C74)*dt)-((K74*C74)*dt)</f>
        <v>5.6000000000000085</v>
      </c>
      <c r="H75" s="1">
        <f t="shared" si="17"/>
        <v>6</v>
      </c>
    </row>
    <row r="76" spans="2:8" ht="15">
      <c r="B76">
        <f t="shared" si="14"/>
        <v>14</v>
      </c>
      <c r="C76" s="1">
        <f t="shared" si="12"/>
        <v>124</v>
      </c>
      <c r="D76" s="1">
        <f t="shared" si="13"/>
        <v>123.9</v>
      </c>
      <c r="E76" s="1">
        <f t="shared" si="15"/>
        <v>118</v>
      </c>
      <c r="F76" s="1">
        <f t="shared" si="16"/>
        <v>118</v>
      </c>
      <c r="G76" s="1">
        <f>((K72*C75)*dt)-((K74*C75)*dt)</f>
        <v>5.900000000000006</v>
      </c>
      <c r="H76" s="1">
        <f t="shared" si="17"/>
        <v>6</v>
      </c>
    </row>
    <row r="77" spans="2:8" ht="15">
      <c r="B77">
        <f t="shared" si="14"/>
        <v>15</v>
      </c>
      <c r="C77" s="1">
        <f t="shared" si="12"/>
        <v>130</v>
      </c>
      <c r="D77" s="1">
        <f t="shared" si="13"/>
        <v>130.2</v>
      </c>
      <c r="E77" s="1">
        <f t="shared" si="15"/>
        <v>124</v>
      </c>
      <c r="F77" s="1">
        <f t="shared" si="16"/>
        <v>124</v>
      </c>
      <c r="G77" s="1">
        <f>((K72*C76)*dt)-((K74*C76)*dt)</f>
        <v>6.200000000000003</v>
      </c>
      <c r="H77" s="1">
        <f t="shared" si="17"/>
        <v>6</v>
      </c>
    </row>
    <row r="78" spans="2:8" ht="15">
      <c r="B78">
        <f t="shared" si="14"/>
        <v>16</v>
      </c>
      <c r="C78" s="1">
        <f t="shared" si="12"/>
        <v>137</v>
      </c>
      <c r="D78" s="1">
        <f t="shared" si="13"/>
        <v>136.5</v>
      </c>
      <c r="E78" s="1">
        <f t="shared" si="15"/>
        <v>130</v>
      </c>
      <c r="F78" s="1">
        <f t="shared" si="16"/>
        <v>130</v>
      </c>
      <c r="G78" s="1">
        <f>((K72*C77)*dt)-((K74*C77)*dt)</f>
        <v>6.5</v>
      </c>
      <c r="H78" s="1">
        <f t="shared" si="17"/>
        <v>7</v>
      </c>
    </row>
    <row r="79" spans="2:8" ht="15">
      <c r="B79">
        <f t="shared" si="14"/>
        <v>17</v>
      </c>
      <c r="C79" s="1">
        <f t="shared" si="12"/>
        <v>144</v>
      </c>
      <c r="D79" s="1">
        <f t="shared" si="13"/>
        <v>143.85</v>
      </c>
      <c r="E79" s="1">
        <f t="shared" si="15"/>
        <v>137</v>
      </c>
      <c r="F79" s="1">
        <f t="shared" si="16"/>
        <v>137</v>
      </c>
      <c r="G79" s="1">
        <f>((K72*C78)*dt)-((K74*C78)*dt)</f>
        <v>6.849999999999994</v>
      </c>
      <c r="H79" s="1">
        <f t="shared" si="17"/>
        <v>7</v>
      </c>
    </row>
    <row r="80" spans="2:8" ht="15">
      <c r="B80">
        <f t="shared" si="14"/>
        <v>18</v>
      </c>
      <c r="C80" s="1">
        <f t="shared" si="12"/>
        <v>151</v>
      </c>
      <c r="D80" s="1">
        <f t="shared" si="13"/>
        <v>151.20000000000002</v>
      </c>
      <c r="E80" s="1">
        <f t="shared" si="15"/>
        <v>144</v>
      </c>
      <c r="F80" s="1">
        <f t="shared" si="16"/>
        <v>144</v>
      </c>
      <c r="G80" s="1">
        <f>((K72*C79)*dt)-((K74*C79)*dt)</f>
        <v>7.200000000000017</v>
      </c>
      <c r="H80" s="1">
        <f t="shared" si="17"/>
        <v>7</v>
      </c>
    </row>
    <row r="81" spans="2:8" ht="15">
      <c r="B81">
        <f t="shared" si="14"/>
        <v>19</v>
      </c>
      <c r="C81" s="1">
        <f t="shared" si="12"/>
        <v>159</v>
      </c>
      <c r="D81" s="1">
        <f t="shared" si="13"/>
        <v>158.55</v>
      </c>
      <c r="E81" s="1">
        <f t="shared" si="15"/>
        <v>151</v>
      </c>
      <c r="F81" s="1">
        <f t="shared" si="16"/>
        <v>151</v>
      </c>
      <c r="G81" s="1">
        <f>((K72*C80)*dt)-((K74*C80)*dt)</f>
        <v>7.550000000000011</v>
      </c>
      <c r="H81" s="1">
        <f t="shared" si="17"/>
        <v>8</v>
      </c>
    </row>
    <row r="82" spans="2:8" ht="15">
      <c r="B82">
        <f t="shared" si="14"/>
        <v>20</v>
      </c>
      <c r="C82" s="1">
        <f t="shared" si="12"/>
        <v>167</v>
      </c>
      <c r="D82" s="1">
        <f t="shared" si="13"/>
        <v>166.95000000000002</v>
      </c>
      <c r="E82" s="1">
        <f t="shared" si="15"/>
        <v>159</v>
      </c>
      <c r="F82" s="1">
        <f t="shared" si="16"/>
        <v>159</v>
      </c>
      <c r="G82" s="1">
        <f>((K72*C81)*dt)-((K74*C81)*dt)</f>
        <v>7.950000000000017</v>
      </c>
      <c r="H82" s="1">
        <f t="shared" si="17"/>
        <v>8</v>
      </c>
    </row>
    <row r="83" spans="2:8" ht="15">
      <c r="B83">
        <f t="shared" si="14"/>
        <v>21</v>
      </c>
      <c r="C83" s="1">
        <f t="shared" si="12"/>
        <v>175</v>
      </c>
      <c r="D83" s="1">
        <f t="shared" si="13"/>
        <v>175.35</v>
      </c>
      <c r="E83" s="1">
        <f t="shared" si="15"/>
        <v>167</v>
      </c>
      <c r="F83" s="1">
        <f t="shared" si="16"/>
        <v>167</v>
      </c>
      <c r="G83" s="1">
        <f>((K72*C82)*dt)-((K74*C82)*dt)</f>
        <v>8.349999999999994</v>
      </c>
      <c r="H83" s="1">
        <f t="shared" si="17"/>
        <v>8</v>
      </c>
    </row>
    <row r="84" spans="2:8" ht="15">
      <c r="B84">
        <f t="shared" si="14"/>
        <v>22</v>
      </c>
      <c r="C84" s="1">
        <f t="shared" si="12"/>
        <v>184</v>
      </c>
      <c r="D84" s="1">
        <f t="shared" si="13"/>
        <v>183.75</v>
      </c>
      <c r="E84" s="1">
        <f t="shared" si="15"/>
        <v>175</v>
      </c>
      <c r="F84" s="1">
        <f t="shared" si="16"/>
        <v>175</v>
      </c>
      <c r="G84" s="1">
        <f>((K72*C83)*dt)-((K74*C83)*dt)</f>
        <v>8.75</v>
      </c>
      <c r="H84" s="1">
        <f t="shared" si="17"/>
        <v>9</v>
      </c>
    </row>
    <row r="85" spans="2:8" ht="15">
      <c r="B85">
        <f t="shared" si="14"/>
        <v>23</v>
      </c>
      <c r="C85" s="1">
        <f t="shared" si="12"/>
        <v>193</v>
      </c>
      <c r="D85" s="1">
        <f t="shared" si="13"/>
        <v>193.20000000000002</v>
      </c>
      <c r="E85" s="1">
        <f t="shared" si="15"/>
        <v>184</v>
      </c>
      <c r="F85" s="1">
        <f t="shared" si="16"/>
        <v>184</v>
      </c>
      <c r="G85" s="1">
        <f>((K72*C84)*dt)-((K74*C84)*dt)</f>
        <v>9.200000000000017</v>
      </c>
      <c r="H85" s="1">
        <f t="shared" si="17"/>
        <v>9</v>
      </c>
    </row>
    <row r="86" spans="2:8" ht="15">
      <c r="B86">
        <f t="shared" si="14"/>
        <v>24</v>
      </c>
      <c r="C86" s="1">
        <f t="shared" si="12"/>
        <v>203</v>
      </c>
      <c r="D86" s="1">
        <f t="shared" si="13"/>
        <v>202.65</v>
      </c>
      <c r="E86" s="1">
        <f t="shared" si="15"/>
        <v>193</v>
      </c>
      <c r="F86" s="1">
        <f t="shared" si="16"/>
        <v>193</v>
      </c>
      <c r="G86" s="1">
        <f>((K72*C85)*dt)-((K74*C85)*dt)</f>
        <v>9.650000000000006</v>
      </c>
      <c r="H86" s="1">
        <f t="shared" si="17"/>
        <v>10</v>
      </c>
    </row>
    <row r="87" spans="2:8" ht="15">
      <c r="B87">
        <f>B86+dt</f>
        <v>25</v>
      </c>
      <c r="C87" s="1">
        <f t="shared" si="12"/>
        <v>213</v>
      </c>
      <c r="D87" s="1">
        <f t="shared" si="13"/>
        <v>213.15</v>
      </c>
      <c r="E87" s="1">
        <f t="shared" si="15"/>
        <v>203</v>
      </c>
      <c r="F87" s="1">
        <f t="shared" si="16"/>
        <v>203</v>
      </c>
      <c r="G87" s="1">
        <f>((K72*C86)*dt)-((K74*C86)*dt)</f>
        <v>10.150000000000006</v>
      </c>
      <c r="H87" s="1">
        <f t="shared" si="17"/>
        <v>10</v>
      </c>
    </row>
    <row r="91" spans="2:15" ht="15">
      <c r="B91" s="3" t="s">
        <v>6</v>
      </c>
      <c r="C91" s="2" t="s">
        <v>27</v>
      </c>
      <c r="D91" s="2" t="s">
        <v>29</v>
      </c>
      <c r="E91" s="2" t="str">
        <f>"Old "&amp;K94</f>
        <v>Old Eagles</v>
      </c>
      <c r="F91" s="2" t="s">
        <v>30</v>
      </c>
      <c r="G91" s="2" t="str">
        <f>"Change in "&amp;K94</f>
        <v>Change in Eagles</v>
      </c>
      <c r="H91" s="2" t="s">
        <v>28</v>
      </c>
      <c r="I91" s="3"/>
      <c r="J91" s="3"/>
      <c r="L91" s="3"/>
      <c r="M91" s="3"/>
      <c r="N91" s="3"/>
      <c r="O91" s="3"/>
    </row>
    <row r="92" spans="2:4" ht="15">
      <c r="B92">
        <v>0</v>
      </c>
      <c r="C92" s="1">
        <f>ROUND(D92,0)</f>
        <v>16</v>
      </c>
      <c r="D92" s="1">
        <f>K95</f>
        <v>16</v>
      </c>
    </row>
    <row r="93" spans="2:12" ht="15">
      <c r="B93">
        <f>B92+dt</f>
        <v>1</v>
      </c>
      <c r="C93" s="1">
        <f aca="true" t="shared" si="18" ref="C93:C117">ROUND(D93,0)</f>
        <v>22</v>
      </c>
      <c r="D93" s="1">
        <f aca="true" t="shared" si="19" ref="D93:D117">had+change</f>
        <v>22.4</v>
      </c>
      <c r="E93" s="1">
        <f>C92</f>
        <v>16</v>
      </c>
      <c r="F93" s="1">
        <f>ROUND(E93,0)</f>
        <v>16</v>
      </c>
      <c r="G93" s="1">
        <f>((K102*C92)*dt)-((K104*C92)*dt)</f>
        <v>6.4</v>
      </c>
      <c r="H93" s="1">
        <f>ROUND(G93,0)</f>
        <v>6</v>
      </c>
      <c r="J93" t="s">
        <v>11</v>
      </c>
      <c r="K93" s="4">
        <v>1</v>
      </c>
      <c r="L93" t="s">
        <v>31</v>
      </c>
    </row>
    <row r="94" spans="2:11" ht="15">
      <c r="B94">
        <f aca="true" t="shared" si="20" ref="B94:B116">B93+dt</f>
        <v>2</v>
      </c>
      <c r="C94" s="1">
        <f t="shared" si="18"/>
        <v>31</v>
      </c>
      <c r="D94" s="1">
        <f>had+change</f>
        <v>30.8</v>
      </c>
      <c r="E94" s="1">
        <f aca="true" t="shared" si="21" ref="E94:E117">C93</f>
        <v>22</v>
      </c>
      <c r="F94" s="1">
        <f aca="true" t="shared" si="22" ref="F94:F117">ROUND(E94,0)</f>
        <v>22</v>
      </c>
      <c r="G94" s="1">
        <f>((K102*C93)*dt)-((K104*C93)*dt)</f>
        <v>8.8</v>
      </c>
      <c r="H94" s="1">
        <f aca="true" t="shared" si="23" ref="H94:H117">ROUND(G94,0)</f>
        <v>9</v>
      </c>
      <c r="J94" t="s">
        <v>4</v>
      </c>
      <c r="K94" s="4" t="s">
        <v>26</v>
      </c>
    </row>
    <row r="95" spans="2:15" ht="15.75">
      <c r="B95">
        <f t="shared" si="20"/>
        <v>3</v>
      </c>
      <c r="C95" s="1">
        <f t="shared" si="18"/>
        <v>43</v>
      </c>
      <c r="D95" s="1">
        <f t="shared" si="19"/>
        <v>43.400000000000006</v>
      </c>
      <c r="E95" s="1">
        <f t="shared" si="21"/>
        <v>31</v>
      </c>
      <c r="F95" s="1">
        <f t="shared" si="22"/>
        <v>31</v>
      </c>
      <c r="G95" s="1">
        <f>((K102*C94)*dt)-((K104*C94)*dt)</f>
        <v>12.400000000000002</v>
      </c>
      <c r="H95" s="1">
        <f t="shared" si="23"/>
        <v>12</v>
      </c>
      <c r="J95" t="s">
        <v>12</v>
      </c>
      <c r="K95" s="4">
        <v>16</v>
      </c>
      <c r="O95" t="s">
        <v>10</v>
      </c>
    </row>
    <row r="96" spans="2:8" ht="15.75">
      <c r="B96">
        <f t="shared" si="20"/>
        <v>4</v>
      </c>
      <c r="C96" s="1">
        <f t="shared" si="18"/>
        <v>60</v>
      </c>
      <c r="D96" s="1">
        <f t="shared" si="19"/>
        <v>60.2</v>
      </c>
      <c r="E96" s="1">
        <f t="shared" si="21"/>
        <v>43</v>
      </c>
      <c r="F96" s="1">
        <f t="shared" si="22"/>
        <v>43</v>
      </c>
      <c r="G96" s="1">
        <f>((K102*C95)*dt)-((K104*C95)*dt)</f>
        <v>17.2</v>
      </c>
      <c r="H96" s="1">
        <f t="shared" si="23"/>
        <v>17</v>
      </c>
    </row>
    <row r="97" spans="2:12" ht="15">
      <c r="B97">
        <f t="shared" si="20"/>
        <v>5</v>
      </c>
      <c r="C97" s="1">
        <f t="shared" si="18"/>
        <v>84</v>
      </c>
      <c r="D97" s="1">
        <f t="shared" si="19"/>
        <v>84</v>
      </c>
      <c r="E97" s="1">
        <f t="shared" si="21"/>
        <v>60</v>
      </c>
      <c r="F97" s="1">
        <f t="shared" si="22"/>
        <v>60</v>
      </c>
      <c r="G97" s="1">
        <f>((K102*C96)*dt)-((K104*C96)*dt)</f>
        <v>24</v>
      </c>
      <c r="H97" s="1">
        <f t="shared" si="23"/>
        <v>24</v>
      </c>
      <c r="J97" t="s">
        <v>0</v>
      </c>
      <c r="K97" s="4">
        <f>L97/20</f>
        <v>0.3</v>
      </c>
      <c r="L97">
        <v>6</v>
      </c>
    </row>
    <row r="98" spans="2:11" ht="15">
      <c r="B98">
        <f t="shared" si="20"/>
        <v>6</v>
      </c>
      <c r="C98" s="1">
        <f t="shared" si="18"/>
        <v>118</v>
      </c>
      <c r="D98" s="1">
        <f t="shared" si="19"/>
        <v>117.6</v>
      </c>
      <c r="E98" s="1">
        <f t="shared" si="21"/>
        <v>84</v>
      </c>
      <c r="F98" s="1">
        <f t="shared" si="22"/>
        <v>84</v>
      </c>
      <c r="G98" s="1">
        <f>((K102*C97)*dt)-((K104*C97)*dt)</f>
        <v>33.6</v>
      </c>
      <c r="H98" s="1">
        <f t="shared" si="23"/>
        <v>34</v>
      </c>
      <c r="J98" t="s">
        <v>1</v>
      </c>
      <c r="K98" s="4">
        <v>0</v>
      </c>
    </row>
    <row r="99" spans="2:11" ht="15">
      <c r="B99">
        <f t="shared" si="20"/>
        <v>7</v>
      </c>
      <c r="C99" s="1">
        <f t="shared" si="18"/>
        <v>165</v>
      </c>
      <c r="D99" s="1">
        <f t="shared" si="19"/>
        <v>165.2</v>
      </c>
      <c r="E99" s="1">
        <f t="shared" si="21"/>
        <v>118</v>
      </c>
      <c r="F99" s="1">
        <f t="shared" si="22"/>
        <v>118</v>
      </c>
      <c r="G99" s="1">
        <f>((K102*C98)*dt)-((K104*C98)*dt)</f>
        <v>47.2</v>
      </c>
      <c r="H99" s="1">
        <f t="shared" si="23"/>
        <v>47</v>
      </c>
      <c r="J99" t="s">
        <v>2</v>
      </c>
      <c r="K99" s="4">
        <v>20</v>
      </c>
    </row>
    <row r="100" spans="2:11" ht="15.75">
      <c r="B100">
        <f t="shared" si="20"/>
        <v>8</v>
      </c>
      <c r="C100" s="1">
        <f t="shared" si="18"/>
        <v>231</v>
      </c>
      <c r="D100" s="1">
        <f t="shared" si="19"/>
        <v>231</v>
      </c>
      <c r="E100" s="1">
        <f t="shared" si="21"/>
        <v>165</v>
      </c>
      <c r="F100" s="1">
        <f t="shared" si="22"/>
        <v>165</v>
      </c>
      <c r="G100" s="1">
        <f>((K102*C99)*dt)-((K104*C99)*dt)</f>
        <v>66</v>
      </c>
      <c r="H100" s="1">
        <f t="shared" si="23"/>
        <v>66</v>
      </c>
      <c r="J100" t="s">
        <v>3</v>
      </c>
      <c r="K100" s="4">
        <v>0.5</v>
      </c>
    </row>
    <row r="101" spans="2:11" ht="15.75">
      <c r="B101">
        <f t="shared" si="20"/>
        <v>9</v>
      </c>
      <c r="C101" s="1">
        <f t="shared" si="18"/>
        <v>323</v>
      </c>
      <c r="D101" s="1">
        <f t="shared" si="19"/>
        <v>323.4</v>
      </c>
      <c r="E101" s="1">
        <f t="shared" si="21"/>
        <v>231</v>
      </c>
      <c r="F101" s="1">
        <f t="shared" si="22"/>
        <v>231</v>
      </c>
      <c r="G101" s="1">
        <f>((K102*C100)*dt)-((K104*C100)*dt)</f>
        <v>92.4</v>
      </c>
      <c r="H101" s="1">
        <f t="shared" si="23"/>
        <v>92</v>
      </c>
      <c r="J101" t="s">
        <v>37</v>
      </c>
      <c r="K101" s="4">
        <v>65</v>
      </c>
    </row>
    <row r="102" spans="2:15" ht="15.75">
      <c r="B102">
        <f t="shared" si="20"/>
        <v>10</v>
      </c>
      <c r="C102" s="1">
        <f t="shared" si="18"/>
        <v>452</v>
      </c>
      <c r="D102" s="1">
        <f t="shared" si="19"/>
        <v>452.20000000000005</v>
      </c>
      <c r="E102" s="1">
        <f t="shared" si="21"/>
        <v>323</v>
      </c>
      <c r="F102" s="1">
        <f t="shared" si="22"/>
        <v>323</v>
      </c>
      <c r="G102" s="1">
        <f>((K102*C101)*dt)-((K104*C101)*dt)</f>
        <v>129.20000000000002</v>
      </c>
      <c r="H102" s="1">
        <f t="shared" si="23"/>
        <v>129</v>
      </c>
      <c r="K102" s="4">
        <f>K101/100</f>
        <v>0.65</v>
      </c>
      <c r="O102" t="s">
        <v>34</v>
      </c>
    </row>
    <row r="103" spans="2:11" ht="15.75">
      <c r="B103">
        <f t="shared" si="20"/>
        <v>11</v>
      </c>
      <c r="C103" s="1">
        <f t="shared" si="18"/>
        <v>633</v>
      </c>
      <c r="D103" s="1">
        <f t="shared" si="19"/>
        <v>632.8</v>
      </c>
      <c r="E103" s="1">
        <f t="shared" si="21"/>
        <v>452</v>
      </c>
      <c r="F103" s="1">
        <f t="shared" si="22"/>
        <v>452</v>
      </c>
      <c r="G103" s="1">
        <f>((K102*C102)*dt)-((K104*C102)*dt)</f>
        <v>180.8</v>
      </c>
      <c r="H103" s="1">
        <f t="shared" si="23"/>
        <v>181</v>
      </c>
      <c r="J103" t="s">
        <v>35</v>
      </c>
      <c r="K103" s="4">
        <v>25</v>
      </c>
    </row>
    <row r="104" spans="2:15" ht="15.75">
      <c r="B104">
        <f t="shared" si="20"/>
        <v>12</v>
      </c>
      <c r="C104" s="1">
        <f t="shared" si="18"/>
        <v>886</v>
      </c>
      <c r="D104" s="1">
        <f t="shared" si="19"/>
        <v>886.2</v>
      </c>
      <c r="E104" s="1">
        <f t="shared" si="21"/>
        <v>633</v>
      </c>
      <c r="F104" s="1">
        <f t="shared" si="22"/>
        <v>633</v>
      </c>
      <c r="G104" s="1">
        <f>((K102*C103)*dt)-((K104*C103)*dt)</f>
        <v>253.2</v>
      </c>
      <c r="H104" s="1">
        <f t="shared" si="23"/>
        <v>253</v>
      </c>
      <c r="K104" s="4">
        <f>K103/100</f>
        <v>0.25</v>
      </c>
      <c r="O104" t="s">
        <v>36</v>
      </c>
    </row>
    <row r="105" spans="2:8" ht="15">
      <c r="B105">
        <f t="shared" si="20"/>
        <v>13</v>
      </c>
      <c r="C105" s="1">
        <f t="shared" si="18"/>
        <v>1240</v>
      </c>
      <c r="D105" s="1">
        <f t="shared" si="19"/>
        <v>1240.4</v>
      </c>
      <c r="E105" s="1">
        <f t="shared" si="21"/>
        <v>886</v>
      </c>
      <c r="F105" s="1">
        <f t="shared" si="22"/>
        <v>886</v>
      </c>
      <c r="G105" s="1">
        <f>((K102*C104)*dt)-((K104*C104)*dt)</f>
        <v>354.4</v>
      </c>
      <c r="H105" s="1">
        <f t="shared" si="23"/>
        <v>354</v>
      </c>
    </row>
    <row r="106" spans="2:8" ht="15">
      <c r="B106">
        <f t="shared" si="20"/>
        <v>14</v>
      </c>
      <c r="C106" s="1">
        <f t="shared" si="18"/>
        <v>1736</v>
      </c>
      <c r="D106" s="1">
        <f t="shared" si="19"/>
        <v>1736</v>
      </c>
      <c r="E106" s="1">
        <f t="shared" si="21"/>
        <v>1240</v>
      </c>
      <c r="F106" s="1">
        <f t="shared" si="22"/>
        <v>1240</v>
      </c>
      <c r="G106" s="1">
        <f>((K102*C105)*dt)-((K104*C105)*dt)</f>
        <v>496</v>
      </c>
      <c r="H106" s="1">
        <f t="shared" si="23"/>
        <v>496</v>
      </c>
    </row>
    <row r="107" spans="2:8" ht="15">
      <c r="B107">
        <f t="shared" si="20"/>
        <v>15</v>
      </c>
      <c r="C107" s="1">
        <f t="shared" si="18"/>
        <v>2430</v>
      </c>
      <c r="D107" s="1">
        <f t="shared" si="19"/>
        <v>2430.4</v>
      </c>
      <c r="E107" s="1">
        <f t="shared" si="21"/>
        <v>1736</v>
      </c>
      <c r="F107" s="1">
        <f t="shared" si="22"/>
        <v>1736</v>
      </c>
      <c r="G107" s="1">
        <f>((K102*C106)*dt)-((K104*C106)*dt)</f>
        <v>694.4000000000001</v>
      </c>
      <c r="H107" s="1">
        <f t="shared" si="23"/>
        <v>694</v>
      </c>
    </row>
    <row r="108" spans="2:8" ht="15">
      <c r="B108">
        <f t="shared" si="20"/>
        <v>16</v>
      </c>
      <c r="C108" s="1">
        <f t="shared" si="18"/>
        <v>3402</v>
      </c>
      <c r="D108" s="1">
        <f t="shared" si="19"/>
        <v>3402</v>
      </c>
      <c r="E108" s="1">
        <f t="shared" si="21"/>
        <v>2430</v>
      </c>
      <c r="F108" s="1">
        <f t="shared" si="22"/>
        <v>2430</v>
      </c>
      <c r="G108" s="1">
        <f>((K102*C107)*dt)-((K104*C107)*dt)</f>
        <v>972</v>
      </c>
      <c r="H108" s="1">
        <f t="shared" si="23"/>
        <v>972</v>
      </c>
    </row>
    <row r="109" spans="2:8" ht="15">
      <c r="B109">
        <f t="shared" si="20"/>
        <v>17</v>
      </c>
      <c r="C109" s="1">
        <f t="shared" si="18"/>
        <v>4763</v>
      </c>
      <c r="D109" s="1">
        <f t="shared" si="19"/>
        <v>4762.8</v>
      </c>
      <c r="E109" s="1">
        <f t="shared" si="21"/>
        <v>3402</v>
      </c>
      <c r="F109" s="1">
        <f t="shared" si="22"/>
        <v>3402</v>
      </c>
      <c r="G109" s="1">
        <f>((K102*C108)*dt)-((K104*C108)*dt)</f>
        <v>1360.8000000000002</v>
      </c>
      <c r="H109" s="1">
        <f t="shared" si="23"/>
        <v>1361</v>
      </c>
    </row>
    <row r="110" spans="2:8" ht="15">
      <c r="B110">
        <f t="shared" si="20"/>
        <v>18</v>
      </c>
      <c r="C110" s="1">
        <f t="shared" si="18"/>
        <v>6668</v>
      </c>
      <c r="D110" s="1">
        <f t="shared" si="19"/>
        <v>6668.200000000001</v>
      </c>
      <c r="E110" s="1">
        <f t="shared" si="21"/>
        <v>4763</v>
      </c>
      <c r="F110" s="1">
        <f t="shared" si="22"/>
        <v>4763</v>
      </c>
      <c r="G110" s="1">
        <f>((K102*C109)*dt)-((K104*C109)*dt)</f>
        <v>1905.2000000000003</v>
      </c>
      <c r="H110" s="1">
        <f t="shared" si="23"/>
        <v>1905</v>
      </c>
    </row>
    <row r="111" spans="2:8" ht="15">
      <c r="B111">
        <f t="shared" si="20"/>
        <v>19</v>
      </c>
      <c r="C111" s="1">
        <f t="shared" si="18"/>
        <v>9335</v>
      </c>
      <c r="D111" s="1">
        <f t="shared" si="19"/>
        <v>9335.2</v>
      </c>
      <c r="E111" s="1">
        <f t="shared" si="21"/>
        <v>6668</v>
      </c>
      <c r="F111" s="1">
        <f t="shared" si="22"/>
        <v>6668</v>
      </c>
      <c r="G111" s="1">
        <f>((K102*C110)*dt)-((K104*C110)*dt)</f>
        <v>2667.2</v>
      </c>
      <c r="H111" s="1">
        <f t="shared" si="23"/>
        <v>2667</v>
      </c>
    </row>
    <row r="112" spans="2:8" ht="15">
      <c r="B112">
        <f t="shared" si="20"/>
        <v>20</v>
      </c>
      <c r="C112" s="1">
        <f t="shared" si="18"/>
        <v>13069</v>
      </c>
      <c r="D112" s="1">
        <f t="shared" si="19"/>
        <v>13069</v>
      </c>
      <c r="E112" s="1">
        <f t="shared" si="21"/>
        <v>9335</v>
      </c>
      <c r="F112" s="1">
        <f t="shared" si="22"/>
        <v>9335</v>
      </c>
      <c r="G112" s="1">
        <f>((K102*C111)*dt)-((K104*C111)*dt)</f>
        <v>3734</v>
      </c>
      <c r="H112" s="1">
        <f t="shared" si="23"/>
        <v>3734</v>
      </c>
    </row>
    <row r="113" spans="2:8" ht="15">
      <c r="B113">
        <f t="shared" si="20"/>
        <v>21</v>
      </c>
      <c r="C113" s="1">
        <f t="shared" si="18"/>
        <v>18297</v>
      </c>
      <c r="D113" s="1">
        <f t="shared" si="19"/>
        <v>18296.6</v>
      </c>
      <c r="E113" s="1">
        <f t="shared" si="21"/>
        <v>13069</v>
      </c>
      <c r="F113" s="1">
        <f t="shared" si="22"/>
        <v>13069</v>
      </c>
      <c r="G113" s="1">
        <f>((K102*C112)*dt)-((K104*C112)*dt)</f>
        <v>5227.6</v>
      </c>
      <c r="H113" s="1">
        <f t="shared" si="23"/>
        <v>5228</v>
      </c>
    </row>
    <row r="114" spans="2:8" ht="15">
      <c r="B114">
        <f t="shared" si="20"/>
        <v>22</v>
      </c>
      <c r="C114" s="1">
        <f t="shared" si="18"/>
        <v>25616</v>
      </c>
      <c r="D114" s="1">
        <f t="shared" si="19"/>
        <v>25615.800000000003</v>
      </c>
      <c r="E114" s="1">
        <f t="shared" si="21"/>
        <v>18297</v>
      </c>
      <c r="F114" s="1">
        <f t="shared" si="22"/>
        <v>18297</v>
      </c>
      <c r="G114" s="1">
        <f>((K102*C113)*dt)-((K104*C113)*dt)</f>
        <v>7318.800000000001</v>
      </c>
      <c r="H114" s="1">
        <f t="shared" si="23"/>
        <v>7319</v>
      </c>
    </row>
    <row r="115" spans="2:8" ht="15">
      <c r="B115">
        <f t="shared" si="20"/>
        <v>23</v>
      </c>
      <c r="C115" s="1">
        <f t="shared" si="18"/>
        <v>35862</v>
      </c>
      <c r="D115" s="1">
        <f t="shared" si="19"/>
        <v>35862.4</v>
      </c>
      <c r="E115" s="1">
        <f t="shared" si="21"/>
        <v>25616</v>
      </c>
      <c r="F115" s="1">
        <f t="shared" si="22"/>
        <v>25616</v>
      </c>
      <c r="G115" s="1">
        <f>((K102*C114)*dt)-((K104*C114)*dt)</f>
        <v>10246.400000000001</v>
      </c>
      <c r="H115" s="1">
        <f t="shared" si="23"/>
        <v>10246</v>
      </c>
    </row>
    <row r="116" spans="2:8" ht="15">
      <c r="B116">
        <f t="shared" si="20"/>
        <v>24</v>
      </c>
      <c r="C116" s="1">
        <f t="shared" si="18"/>
        <v>50207</v>
      </c>
      <c r="D116" s="1">
        <f t="shared" si="19"/>
        <v>50206.8</v>
      </c>
      <c r="E116" s="1">
        <f t="shared" si="21"/>
        <v>35862</v>
      </c>
      <c r="F116" s="1">
        <f t="shared" si="22"/>
        <v>35862</v>
      </c>
      <c r="G116" s="1">
        <f>((K102*C115)*dt)-((K104*C115)*dt)</f>
        <v>14344.8</v>
      </c>
      <c r="H116" s="1">
        <f t="shared" si="23"/>
        <v>14345</v>
      </c>
    </row>
    <row r="117" spans="2:8" ht="15">
      <c r="B117">
        <f>B116+dt</f>
        <v>25</v>
      </c>
      <c r="C117" s="1">
        <f t="shared" si="18"/>
        <v>70290</v>
      </c>
      <c r="D117" s="1">
        <f t="shared" si="19"/>
        <v>70289.8</v>
      </c>
      <c r="E117" s="1">
        <f t="shared" si="21"/>
        <v>50207</v>
      </c>
      <c r="F117" s="1">
        <f t="shared" si="22"/>
        <v>50207</v>
      </c>
      <c r="G117" s="1">
        <f>((K102*C116)*dt)-((K104*C116)*dt)</f>
        <v>20082.800000000003</v>
      </c>
      <c r="H117" s="1">
        <f t="shared" si="23"/>
        <v>20083</v>
      </c>
    </row>
  </sheetData>
  <sheetProtection/>
  <printOptions/>
  <pageMargins left="0.75" right="0.75" top="1" bottom="1" header="0.5" footer="0.5"/>
  <pageSetup orientation="portrait"/>
  <ignoredErrors>
    <ignoredError sqref="E3:E27 G3:G27 G33:G56 G63:G80 G81:G86 G93:G117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Michael Panoff</dc:creator>
  <cp:keywords/>
  <dc:description/>
  <cp:lastModifiedBy>shodor</cp:lastModifiedBy>
  <dcterms:created xsi:type="dcterms:W3CDTF">2013-10-09T03:31:31Z</dcterms:created>
  <dcterms:modified xsi:type="dcterms:W3CDTF">2015-12-19T16:56:26Z</dcterms:modified>
  <cp:category/>
  <cp:version/>
  <cp:contentType/>
  <cp:contentStatus/>
</cp:coreProperties>
</file>